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_START" sheetId="1" state="visible" r:id="rId1"/>
    <sheet xmlns:r="http://schemas.openxmlformats.org/officeDocument/2006/relationships" name="1_INPUTS" sheetId="2" state="visible" r:id="rId2"/>
    <sheet xmlns:r="http://schemas.openxmlformats.org/officeDocument/2006/relationships" name="2_RESULTADOS" sheetId="3" state="visible" r:id="rId3"/>
    <sheet xmlns:r="http://schemas.openxmlformats.org/officeDocument/2006/relationships" name="3_REINVERSION" sheetId="4" state="visible" r:id="rId4"/>
    <sheet xmlns:r="http://schemas.openxmlformats.org/officeDocument/2006/relationships" name="4_MODO_CRISIS" sheetId="5" state="visible" r:id="rId5"/>
    <sheet xmlns:r="http://schemas.openxmlformats.org/officeDocument/2006/relationships" name="5_GUIA" sheetId="6" state="visible" r:id="rId6"/>
  </sheets>
  <definedNames>
    <definedName name="in_sales">'1_INPUTS'!$D$5</definedName>
    <definedName name="in_fixed">'1_INPUTS'!$D$6</definedName>
    <definedName name="in_var_pct">'1_INPUTS'!$D$7</definedName>
    <definedName name="in_cash">'1_INPUTS'!$D$8</definedName>
    <definedName name="in_pay30">'1_INPUTS'!$D$9</definedName>
    <definedName name="in_cush_weeks">'1_INPUTS'!$D$10</definedName>
    <definedName name="in_min_margin">'1_INPUTS'!$D$11</definedName>
    <definedName name="in_reinv_pct">'1_INPUTS'!$D$12</definedName>
    <definedName name="in_biz_type">'1_INPUTS'!$H$16</definedName>
    <definedName name="in_target_cash">'1_INPUTS'!$D$17</definedName>
    <definedName name="in_target_weeks">'1_INPUTS'!$D$18</definedName>
    <definedName name="in_leak1">'1_INPUTS'!$D$19</definedName>
    <definedName name="in_leak2">'1_INPUTS'!$D$20</definedName>
    <definedName name="in_leak3">'1_INPUTS'!$D$21</definedName>
    <definedName name="risk_en">'2_RESULTADOS'!$M$16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&quot;$&quot;#,##0"/>
    <numFmt numFmtId="165" formatCode="0.0"/>
    <numFmt numFmtId="166" formatCode="0&quot;%&quot;"/>
  </numFmts>
  <fonts count="9">
    <font>
      <name val="Calibri"/>
      <family val="2"/>
      <color theme="1"/>
      <sz val="11"/>
      <scheme val="minor"/>
    </font>
    <font>
      <b val="1"/>
      <color rgb="00E7EDF6"/>
      <sz val="16"/>
    </font>
    <font>
      <color rgb="00000000"/>
      <sz val="11"/>
    </font>
    <font>
      <b val="1"/>
      <color rgb="00E7EDF6"/>
      <sz val="11"/>
    </font>
    <font>
      <b val="1"/>
      <color rgb="00E7EDF6"/>
      <sz val="13"/>
    </font>
    <font>
      <b val="1"/>
      <color rgb="00000000"/>
      <sz val="11"/>
    </font>
    <font>
      <b val="1"/>
      <color rgb="00E7EDF6"/>
    </font>
    <font>
      <b val="1"/>
      <color rgb="00E7EDF6"/>
      <sz val="14"/>
    </font>
    <font>
      <b val="1"/>
      <color rgb="00E7EDF6"/>
      <sz val="12"/>
    </font>
  </fonts>
  <fills count="8">
    <fill>
      <patternFill/>
    </fill>
    <fill>
      <patternFill patternType="gray125"/>
    </fill>
    <fill>
      <patternFill patternType="solid"/>
    </fill>
    <fill>
      <patternFill patternType="solid">
        <fgColor rgb="00E7EDF6"/>
      </patternFill>
    </fill>
    <fill>
      <patternFill patternType="solid">
        <fgColor rgb="008F00FF"/>
      </patternFill>
    </fill>
    <fill>
      <patternFill patternType="solid">
        <fgColor rgb="00FFFFFF"/>
      </patternFill>
    </fill>
    <fill>
      <patternFill patternType="solid">
        <fgColor rgb="00F3F6FB"/>
      </patternFill>
    </fill>
    <fill>
      <patternFill patternType="solid">
        <fgColor rgb="004169E1"/>
      </patternFill>
    </fill>
  </fills>
  <borders count="6">
    <border>
      <left/>
      <right/>
      <top/>
      <bottom/>
      <diagonal/>
    </border>
    <border>
      <left style="thin">
        <color rgb="002B2B2B"/>
      </left>
      <right style="thin">
        <color rgb="002B2B2B"/>
      </right>
      <top style="thin">
        <color rgb="002B2B2B"/>
      </top>
      <bottom style="thin">
        <color rgb="002B2B2B"/>
      </bottom>
    </border>
    <border>
      <left/>
      <right/>
      <top style="thin">
        <color rgb="002B2B2B"/>
      </top>
      <bottom/>
      <diagonal/>
    </border>
    <border>
      <left/>
      <right style="thin">
        <color rgb="002B2B2B"/>
      </right>
      <top style="thin">
        <color rgb="002B2B2B"/>
      </top>
      <bottom/>
      <diagonal/>
    </border>
    <border>
      <left/>
      <right/>
      <top style="thin">
        <color rgb="002B2B2B"/>
      </top>
      <bottom style="thin">
        <color rgb="002B2B2B"/>
      </bottom>
      <diagonal/>
    </border>
    <border>
      <left/>
      <right style="thin">
        <color rgb="002B2B2B"/>
      </right>
      <top style="thin">
        <color rgb="002B2B2B"/>
      </top>
      <bottom style="thin">
        <color rgb="002B2B2B"/>
      </bottom>
      <diagonal/>
    </border>
  </borders>
  <cellStyleXfs count="1">
    <xf numFmtId="0" fontId="0" fillId="0" borderId="0"/>
  </cellStyleXfs>
  <cellXfs count="41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4" pivotButton="0" quotePrefix="0" xfId="0"/>
    <xf numFmtId="0" fontId="0" fillId="0" borderId="5" pivotButton="0" quotePrefix="0" xfId="0"/>
    <xf numFmtId="0" fontId="2" fillId="3" borderId="1" applyAlignment="1" pivotButton="0" quotePrefix="0" xfId="0">
      <alignment horizontal="justify" vertical="center" wrapText="1"/>
    </xf>
    <xf numFmtId="0" fontId="3" fillId="4" borderId="1" applyAlignment="1" pivotButton="0" quotePrefix="0" xfId="0">
      <alignment horizontal="center" vertical="center"/>
    </xf>
    <xf numFmtId="0" fontId="2" fillId="5" borderId="1" applyAlignment="1" pivotButton="0" quotePrefix="0" xfId="0">
      <alignment horizontal="justify" vertical="center" wrapText="1"/>
    </xf>
    <xf numFmtId="0" fontId="4" fillId="2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center" vertical="center"/>
    </xf>
    <xf numFmtId="0" fontId="2" fillId="5" borderId="1" applyAlignment="1" pivotButton="0" quotePrefix="0" xfId="0">
      <alignment horizontal="left" vertical="center" wrapText="1"/>
    </xf>
    <xf numFmtId="0" fontId="6" fillId="5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center" vertical="center" wrapText="1"/>
    </xf>
    <xf numFmtId="164" fontId="5" fillId="5" borderId="1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center" vertical="center" wrapText="1"/>
    </xf>
    <xf numFmtId="164" fontId="5" fillId="3" borderId="1" applyAlignment="1" pivotButton="0" quotePrefix="0" xfId="0">
      <alignment horizontal="right" vertical="center"/>
    </xf>
    <xf numFmtId="164" fontId="5" fillId="5" borderId="1" applyAlignment="1" pivotButton="0" quotePrefix="0" xfId="0">
      <alignment horizontal="right" vertical="center"/>
    </xf>
    <xf numFmtId="0" fontId="2" fillId="5" borderId="1" applyAlignment="1" pivotButton="0" quotePrefix="0" xfId="0">
      <alignment horizontal="center" vertical="center"/>
    </xf>
    <xf numFmtId="1" fontId="5" fillId="3" borderId="1" applyAlignment="1" pivotButton="0" quotePrefix="0" xfId="0">
      <alignment horizontal="right" vertical="center"/>
    </xf>
    <xf numFmtId="1" fontId="5" fillId="5" borderId="1" applyAlignment="1" pivotButton="0" quotePrefix="0" xfId="0">
      <alignment horizontal="right" vertical="center"/>
    </xf>
    <xf numFmtId="0" fontId="8" fillId="4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5" fillId="5" borderId="1" applyAlignment="1" pivotButton="0" quotePrefix="0" xfId="0">
      <alignment horizontal="center" vertical="center"/>
    </xf>
    <xf numFmtId="164" fontId="5" fillId="5" borderId="1" applyAlignment="1" pivotButton="0" quotePrefix="0" xfId="0">
      <alignment horizontal="right" vertical="center" wrapText="1"/>
    </xf>
    <xf numFmtId="0" fontId="2" fillId="5" borderId="1" applyAlignment="1" pivotButton="0" quotePrefix="0" xfId="0">
      <alignment horizontal="left" vertical="center"/>
    </xf>
    <xf numFmtId="10" fontId="5" fillId="5" borderId="1" applyAlignment="1" pivotButton="0" quotePrefix="0" xfId="0">
      <alignment horizontal="right" vertical="center" wrapText="1"/>
    </xf>
    <xf numFmtId="165" fontId="5" fillId="5" borderId="1" applyAlignment="1" pivotButton="0" quotePrefix="0" xfId="0">
      <alignment horizontal="right" vertical="center" wrapText="1"/>
    </xf>
    <xf numFmtId="49" fontId="6" fillId="5" borderId="1" applyAlignment="1" pivotButton="0" quotePrefix="0" xfId="0">
      <alignment horizontal="justify" vertical="center" wrapText="1"/>
    </xf>
    <xf numFmtId="49" fontId="5" fillId="5" borderId="1" applyAlignment="1" pivotButton="0" quotePrefix="0" xfId="0">
      <alignment horizontal="justify" vertical="center" wrapText="1"/>
    </xf>
    <xf numFmtId="165" fontId="6" fillId="5" borderId="1" applyAlignment="1" pivotButton="0" quotePrefix="0" xfId="0">
      <alignment horizontal="right" vertical="center" wrapText="1"/>
    </xf>
    <xf numFmtId="0" fontId="3" fillId="7" borderId="1" applyAlignment="1" pivotButton="0" quotePrefix="0" xfId="0">
      <alignment horizontal="center" vertical="center"/>
    </xf>
    <xf numFmtId="2" fontId="5" fillId="5" borderId="1" applyAlignment="1" pivotButton="0" quotePrefix="0" xfId="0">
      <alignment horizontal="right" vertical="center"/>
    </xf>
    <xf numFmtId="0" fontId="5" fillId="5" borderId="1" applyAlignment="1" pivotButton="0" quotePrefix="0" xfId="0">
      <alignment horizontal="justify" vertical="center" wrapText="1"/>
    </xf>
    <xf numFmtId="0" fontId="6" fillId="6" borderId="1" applyAlignment="1" pivotButton="0" quotePrefix="0" xfId="0">
      <alignment horizontal="center" vertical="center"/>
    </xf>
    <xf numFmtId="0" fontId="5" fillId="5" borderId="1" applyAlignment="1" pivotButton="0" quotePrefix="0" xfId="0">
      <alignment horizontal="left" vertical="center"/>
    </xf>
    <xf numFmtId="0" fontId="5" fillId="5" borderId="1" applyAlignment="1" pivotButton="0" quotePrefix="0" xfId="0">
      <alignment horizontal="right" vertical="center"/>
    </xf>
    <xf numFmtId="0" fontId="5" fillId="6" borderId="1" applyAlignment="1" pivotButton="0" quotePrefix="0" xfId="0">
      <alignment horizontal="left" vertical="center"/>
    </xf>
    <xf numFmtId="0" fontId="5" fillId="3" borderId="1" applyAlignment="1" pivotButton="0" quotePrefix="0" xfId="0">
      <alignment horizontal="center" vertical="center" wrapText="1"/>
    </xf>
    <xf numFmtId="166" fontId="5" fillId="3" borderId="1" applyAlignment="1" pivotButton="0" quotePrefix="0" xfId="0">
      <alignment horizontal="center" vertical="center"/>
    </xf>
    <xf numFmtId="166" fontId="5" fillId="5" borderId="1" applyAlignment="1" pivotButton="0" quotePrefix="0" xfId="0">
      <alignment horizontal="center" vertical="center"/>
    </xf>
    <xf numFmtId="0" fontId="0" fillId="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4169E1"/>
        </patternFill>
      </fill>
    </dxf>
    <dxf>
      <fill>
        <patternFill patternType="solid">
          <fgColor rgb="008F00FF"/>
        </patternFill>
      </fill>
    </dxf>
    <dxf>
      <fill>
        <patternFill patternType="solid"/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Ventas / Costos / Utilidad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'2_RESULTADOS'!$D$5:$D$7</f>
            </numRef>
          </cat>
          <val>
            <numRef>
              <f>'2_RESULTADOS'!$E$5:$E$7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8</row>
      <rowOff>0</rowOff>
    </from>
    <ext cx="504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ablaInputs" displayName="TablaInputs" ref="A4:F14" headerRowCount="1">
  <autoFilter ref="A4:F14"/>
  <tableColumns count="6">
    <tableColumn id="1" name="CAMPO"/>
    <tableColumn id="2" name="¿QUÉ ES?"/>
    <tableColumn id="3" name="EJEMPLO"/>
    <tableColumn id="4" name="TU NÚMERO"/>
    <tableColumn id="5" name="UNIDAD"/>
    <tableColumn id="6" name="NOTAS RÁPIDA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aKPI" displayName="TablaKPI" ref="A4:B20" headerRowCount="1">
  <autoFilter ref="A4:B20"/>
  <tableColumns count="2">
    <tableColumn id="1" name="Métrica"/>
    <tableColumn id="2" name="Valor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2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6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22" customWidth="1" min="2" max="2"/>
    <col width="4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</cols>
  <sheetData>
    <row r="1" ht="28" customHeight="1">
      <c r="A1" s="1" t="inlineStr">
        <is>
          <t>ORÁCULO FINANCIERO (SEMANAL) — ¿REINVERTIR O AGUANTAR LIQUIDEZ?</t>
        </is>
      </c>
      <c r="B1" s="2" t="n"/>
      <c r="C1" s="2" t="n"/>
      <c r="D1" s="2" t="n"/>
      <c r="E1" s="2" t="n"/>
      <c r="F1" s="2" t="n"/>
      <c r="G1" s="2" t="n"/>
      <c r="H1" s="3" t="n"/>
    </row>
    <row r="2">
      <c r="A2" s="4" t="inlineStr">
        <is>
          <t>Modo dummies: tú metes números en 1_INPUTS (columna D) y Excel decide. Sin intuición. Sin drama.</t>
        </is>
      </c>
      <c r="B2" s="2" t="n"/>
      <c r="C2" s="2" t="n"/>
      <c r="D2" s="2" t="n"/>
      <c r="E2" s="2" t="n"/>
      <c r="F2" s="2" t="n"/>
      <c r="G2" s="2" t="n"/>
      <c r="H2" s="3" t="n"/>
    </row>
    <row r="3"/>
    <row r="4">
      <c r="A4" s="5" t="inlineStr">
        <is>
          <t>PASO 1</t>
        </is>
      </c>
      <c r="B4" s="6" t="inlineStr">
        <is>
          <t>Ve a 1_INPUTS y llena SOLO la columna “TU NÚMERO” (D).</t>
        </is>
      </c>
      <c r="C4" s="2" t="n"/>
      <c r="D4" s="2" t="n"/>
      <c r="E4" s="2" t="n"/>
      <c r="F4" s="2" t="n"/>
      <c r="G4" s="2" t="n"/>
      <c r="H4" s="3" t="n"/>
    </row>
    <row r="5">
      <c r="A5" s="5" t="inlineStr">
        <is>
          <t>PASO 2</t>
        </is>
      </c>
      <c r="B5" s="6" t="inlineStr">
        <is>
          <t>Regresa aquí y lee Semáforo + Decisión + Alerta.</t>
        </is>
      </c>
      <c r="C5" s="2" t="n"/>
      <c r="D5" s="2" t="n"/>
      <c r="E5" s="2" t="n"/>
      <c r="F5" s="2" t="n"/>
      <c r="G5" s="2" t="n"/>
      <c r="H5" s="3" t="n"/>
    </row>
    <row r="6">
      <c r="A6" s="5" t="inlineStr">
        <is>
          <t>PASO 3</t>
        </is>
      </c>
      <c r="B6" s="6" t="inlineStr">
        <is>
          <t>Si dice REINVERTIR → ve a 3_REINVERSION. Si AMARILLO/ROJO → ve a 4_MODO_CRISIS.</t>
        </is>
      </c>
      <c r="C6" s="2" t="n"/>
      <c r="D6" s="2" t="n"/>
      <c r="E6" s="2" t="n"/>
      <c r="F6" s="2" t="n"/>
      <c r="G6" s="2" t="n"/>
      <c r="H6" s="3" t="n"/>
    </row>
    <row r="7"/>
    <row r="8">
      <c r="A8" s="7" t="inlineStr">
        <is>
          <t>LECTURA RÁPIDA (para dummies)</t>
        </is>
      </c>
      <c r="B8" s="2" t="n"/>
      <c r="C8" s="2" t="n"/>
      <c r="D8" s="2" t="n"/>
      <c r="E8" s="2" t="n"/>
      <c r="F8" s="2" t="n"/>
      <c r="G8" s="2" t="n"/>
      <c r="H8" s="3" t="n"/>
    </row>
    <row r="9">
      <c r="A9" s="8" t="inlineStr">
        <is>
          <t>Qué</t>
        </is>
      </c>
      <c r="B9" s="8" t="inlineStr">
        <is>
          <t>Resultado</t>
        </is>
      </c>
      <c r="C9" s="8" t="inlineStr">
        <is>
          <t>Significa</t>
        </is>
      </c>
      <c r="D9" s="2" t="n"/>
      <c r="E9" s="2" t="n"/>
      <c r="F9" s="2" t="n"/>
      <c r="G9" s="2" t="n"/>
      <c r="H9" s="3" t="n"/>
    </row>
    <row r="10">
      <c r="A10" s="9" t="inlineStr">
        <is>
          <t>Semáforo</t>
        </is>
      </c>
      <c r="B10" s="10">
        <f>2_RESULTADOS!B16</f>
        <v/>
      </c>
      <c r="C10" s="6" t="inlineStr">
        <is>
          <t>Color = nivel de riesgo del negocio.</t>
        </is>
      </c>
      <c r="D10" s="2" t="n"/>
      <c r="E10" s="2" t="n"/>
      <c r="F10" s="2" t="n"/>
      <c r="G10" s="2" t="n"/>
      <c r="H10" s="3" t="n"/>
    </row>
    <row r="11">
      <c r="A11" s="9" t="inlineStr">
        <is>
          <t>Decisión</t>
        </is>
      </c>
      <c r="B11" s="11">
        <f>2_RESULTADOS!B17</f>
        <v/>
      </c>
      <c r="C11" s="6" t="inlineStr">
        <is>
          <t>Orden final: lo que debes hacer esta semana.</t>
        </is>
      </c>
      <c r="D11" s="2" t="n"/>
      <c r="E11" s="2" t="n"/>
      <c r="F11" s="2" t="n"/>
      <c r="G11" s="2" t="n"/>
      <c r="H11" s="3" t="n"/>
    </row>
    <row r="12">
      <c r="A12" s="9" t="inlineStr">
        <is>
          <t>Monto reinvertible</t>
        </is>
      </c>
      <c r="B12" s="12">
        <f>2_RESULTADOS!B18</f>
        <v/>
      </c>
      <c r="C12" s="6" t="inlineStr">
        <is>
          <t>Si es 0 → no reinviertes.</t>
        </is>
      </c>
      <c r="D12" s="2" t="n"/>
      <c r="E12" s="2" t="n"/>
      <c r="F12" s="2" t="n"/>
      <c r="G12" s="2" t="n"/>
      <c r="H12" s="3" t="n"/>
    </row>
    <row r="13">
      <c r="A13" s="9" t="inlineStr">
        <is>
          <t>Prioridad #1</t>
        </is>
      </c>
      <c r="B13" s="11">
        <f>3_REINVERSION!B6</f>
        <v/>
      </c>
      <c r="C13" s="6" t="inlineStr">
        <is>
          <t>En qué se va primero tu reinversión.</t>
        </is>
      </c>
      <c r="D13" s="2" t="n"/>
      <c r="E13" s="2" t="n"/>
      <c r="F13" s="2" t="n"/>
      <c r="G13" s="2" t="n"/>
      <c r="H13" s="3" t="n"/>
    </row>
    <row r="14">
      <c r="A14" s="9" t="inlineStr">
        <is>
          <t>Alerta</t>
        </is>
      </c>
      <c r="B14" s="11">
        <f>2_RESULTADOS!B20</f>
        <v/>
      </c>
      <c r="C14" s="6" t="inlineStr">
        <is>
          <t>Lo que viene si sigues igual (proyección).</t>
        </is>
      </c>
      <c r="D14" s="2" t="n"/>
      <c r="E14" s="2" t="n"/>
      <c r="F14" s="2" t="n"/>
      <c r="G14" s="2" t="n"/>
      <c r="H14" s="3" t="n"/>
    </row>
    <row r="15"/>
    <row r="16">
      <c r="A16" s="5" t="inlineStr">
        <is>
          <t>Verificación:</t>
        </is>
      </c>
      <c r="B16" s="6" t="inlineStr">
        <is>
          <t>Automatizaciones con fórmulas EN (IF/AND/etc.) para evitar #NOMBRE?; contenido en español. Solo editas 1_INPUTS (columna D).</t>
        </is>
      </c>
      <c r="C16" s="2" t="n"/>
      <c r="D16" s="2" t="n"/>
      <c r="E16" s="2" t="n"/>
      <c r="F16" s="2" t="n"/>
      <c r="G16" s="2" t="n"/>
      <c r="H16" s="3" t="n"/>
    </row>
  </sheetData>
  <mergeCells count="16">
    <mergeCell ref="C11:H11"/>
    <mergeCell ref="A6"/>
    <mergeCell ref="C10:H10"/>
    <mergeCell ref="A4"/>
    <mergeCell ref="C14:H14"/>
    <mergeCell ref="B4:H4"/>
    <mergeCell ref="A2:H2"/>
    <mergeCell ref="C9:H9"/>
    <mergeCell ref="C13:H13"/>
    <mergeCell ref="B6:H6"/>
    <mergeCell ref="B16:H16"/>
    <mergeCell ref="A1:H1"/>
    <mergeCell ref="C12:H12"/>
    <mergeCell ref="B5:H5"/>
    <mergeCell ref="A8:H8"/>
    <mergeCell ref="A5"/>
  </mergeCells>
  <conditionalFormatting sqref="B10">
    <cfRule type="expression" priority="1" dxfId="0">
      <formula>B10="GREEN"</formula>
    </cfRule>
    <cfRule type="expression" priority="2" dxfId="1">
      <formula>B10="YELLOW"</formula>
    </cfRule>
    <cfRule type="expression" priority="3" dxfId="2">
      <formula>B10="RED"</formula>
    </cfRule>
    <cfRule type="expression" priority="4" dxfId="0">
      <formula>B10="VERDE"</formula>
    </cfRule>
    <cfRule type="expression" priority="5" dxfId="1">
      <formula>B10="AMARILLO"</formula>
    </cfRule>
    <cfRule type="expression" priority="6" dxfId="2">
      <formula>B10="ROJO"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1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2" customWidth="1" min="1" max="1"/>
    <col width="38" customWidth="1" min="2" max="2"/>
    <col width="12" customWidth="1" min="3" max="3"/>
    <col width="14" customWidth="1" min="4" max="4"/>
    <col width="12" customWidth="1" min="5" max="5"/>
    <col width="40" customWidth="1" min="6" max="6"/>
    <col width="2" customWidth="1" min="7" max="7"/>
    <col hidden="1" width="2" customWidth="1" min="8" max="8"/>
  </cols>
  <sheetData>
    <row r="1" ht="26" customHeight="1">
      <c r="A1" s="13" t="inlineStr">
        <is>
          <t>1) INPUTS — llena SOLO “TU NÚMERO” (columna D)</t>
        </is>
      </c>
      <c r="B1" s="2" t="n"/>
      <c r="C1" s="2" t="n"/>
      <c r="D1" s="2" t="n"/>
      <c r="E1" s="2" t="n"/>
      <c r="F1" s="2" t="n"/>
      <c r="G1" s="2" t="n"/>
      <c r="H1" s="3" t="n"/>
    </row>
    <row r="2">
      <c r="A2" s="4" t="inlineStr">
        <is>
          <t>Tip: si no sabes un dato, deja el ejemplo. Lo importante es empezar.</t>
        </is>
      </c>
      <c r="B2" s="2" t="n"/>
      <c r="C2" s="2" t="n"/>
      <c r="D2" s="2" t="n"/>
      <c r="E2" s="2" t="n"/>
      <c r="F2" s="2" t="n"/>
      <c r="G2" s="2" t="n"/>
      <c r="H2" s="3" t="n"/>
    </row>
    <row r="3"/>
    <row r="4">
      <c r="A4" s="14" t="inlineStr">
        <is>
          <t>CAMPO</t>
        </is>
      </c>
      <c r="B4" s="14" t="inlineStr">
        <is>
          <t>¿QUÉ ES?</t>
        </is>
      </c>
      <c r="C4" s="14" t="inlineStr">
        <is>
          <t>EJEMPLO</t>
        </is>
      </c>
      <c r="D4" s="14" t="inlineStr">
        <is>
          <t>TU NÚMERO</t>
        </is>
      </c>
      <c r="E4" s="14" t="inlineStr">
        <is>
          <t>UNIDAD</t>
        </is>
      </c>
      <c r="F4" s="14" t="inlineStr">
        <is>
          <t>NOTAS RÁPIDAS</t>
        </is>
      </c>
    </row>
    <row r="5">
      <c r="A5" s="9" t="inlineStr">
        <is>
          <t>Ventas promedio</t>
        </is>
      </c>
      <c r="B5" s="6" t="inlineStr">
        <is>
          <t>Lo que normalmente vendes por semana.</t>
        </is>
      </c>
      <c r="C5" s="15" t="n">
        <v>15000</v>
      </c>
      <c r="D5" s="16" t="n">
        <v>15000</v>
      </c>
      <c r="E5" s="17" t="inlineStr">
        <is>
          <t>MXN/sem</t>
        </is>
      </c>
      <c r="F5" s="6" t="inlineStr">
        <is>
          <t>Si vendes diario: suma 7 días.</t>
        </is>
      </c>
    </row>
    <row r="6">
      <c r="A6" s="9" t="inlineStr">
        <is>
          <t>Costos fijos</t>
        </is>
      </c>
      <c r="B6" s="6" t="inlineStr">
        <is>
          <t>Pagos sí o sí aunque no vendas.</t>
        </is>
      </c>
      <c r="C6" s="15" t="n">
        <v>6000</v>
      </c>
      <c r="D6" s="16" t="n">
        <v>6000</v>
      </c>
      <c r="E6" s="17" t="inlineStr">
        <is>
          <t>MXN/sem</t>
        </is>
      </c>
      <c r="F6" s="6" t="inlineStr">
        <is>
          <t>Renta, nómina base, servicios, suscripciones.</t>
        </is>
      </c>
    </row>
    <row r="7">
      <c r="A7" s="9" t="inlineStr">
        <is>
          <t>Costos variables (%)</t>
        </is>
      </c>
      <c r="B7" s="6" t="inlineStr">
        <is>
          <t>Porcentaje por venta (insumo, comisión, etc.).</t>
        </is>
      </c>
      <c r="C7" s="38" t="n">
        <v>35</v>
      </c>
      <c r="D7" s="39" t="n">
        <v>35</v>
      </c>
      <c r="E7" s="17" t="inlineStr">
        <is>
          <t>%</t>
        </is>
      </c>
      <c r="F7" s="6" t="inlineStr">
        <is>
          <t>Ej: si de 100 te cuesta 35 → 35%.</t>
        </is>
      </c>
    </row>
    <row r="8">
      <c r="A8" s="9" t="inlineStr">
        <is>
          <t>Liquidez actual (caja)</t>
        </is>
      </c>
      <c r="B8" s="6" t="inlineStr">
        <is>
          <t>Dinero disponible hoy (sin inventario).</t>
        </is>
      </c>
      <c r="C8" s="15" t="n">
        <v>50000</v>
      </c>
      <c r="D8" s="16" t="n">
        <v>50000</v>
      </c>
      <c r="E8" s="17" t="inlineStr">
        <is>
          <t>MXN</t>
        </is>
      </c>
      <c r="F8" s="6" t="inlineStr">
        <is>
          <t>Cuenta + efectivo (lo que sí puedes usar).</t>
        </is>
      </c>
    </row>
    <row r="9">
      <c r="A9" s="9" t="inlineStr">
        <is>
          <t>Pagos/deudas próximos 30 días</t>
        </is>
      </c>
      <c r="B9" s="6" t="inlineStr">
        <is>
          <t>Todo lo que se vence en 30 días.</t>
        </is>
      </c>
      <c r="C9" s="15" t="n">
        <v>12000</v>
      </c>
      <c r="D9" s="16" t="n">
        <v>12000</v>
      </c>
      <c r="E9" s="17" t="inlineStr">
        <is>
          <t>MXN</t>
        </is>
      </c>
      <c r="F9" s="6" t="inlineStr">
        <is>
          <t>Proveedores, impuestos, deuda, renta próxima.</t>
        </is>
      </c>
    </row>
    <row r="10">
      <c r="A10" s="9" t="inlineStr">
        <is>
          <t>Objetivo de colchón (semanas)</t>
        </is>
      </c>
      <c r="B10" s="6" t="inlineStr">
        <is>
          <t>Semanas que quieres sobrevivir sin estrés.</t>
        </is>
      </c>
      <c r="C10" s="18" t="n">
        <v>8</v>
      </c>
      <c r="D10" s="19" t="n">
        <v>8</v>
      </c>
      <c r="E10" s="17" t="inlineStr">
        <is>
          <t>semanas</t>
        </is>
      </c>
      <c r="F10" s="6" t="inlineStr">
        <is>
          <t>8–12 suele ser sano.</t>
        </is>
      </c>
    </row>
    <row r="11">
      <c r="A11" s="9" t="inlineStr">
        <is>
          <t>Margen mínimo deseado (%)</t>
        </is>
      </c>
      <c r="B11" s="6" t="inlineStr">
        <is>
          <t>Margen mínimo para permitir reinversión.</t>
        </is>
      </c>
      <c r="C11" s="38" t="n">
        <v>20</v>
      </c>
      <c r="D11" s="39" t="n">
        <v>20</v>
      </c>
      <c r="E11" s="17" t="inlineStr">
        <is>
          <t>%</t>
        </is>
      </c>
      <c r="F11" s="6" t="inlineStr">
        <is>
          <t>Si estás abajo: primero sube margen.</t>
        </is>
      </c>
    </row>
    <row r="12">
      <c r="A12" s="9" t="inlineStr">
        <is>
          <t>% máximo a reinvertir</t>
        </is>
      </c>
      <c r="B12" s="6" t="inlineStr">
        <is>
          <t>Tope del excedente que permites reinvertir.</t>
        </is>
      </c>
      <c r="C12" s="38" t="n">
        <v>25</v>
      </c>
      <c r="D12" s="39" t="n">
        <v>25</v>
      </c>
      <c r="E12" s="17" t="inlineStr">
        <is>
          <t>%</t>
        </is>
      </c>
      <c r="F12" s="6" t="inlineStr">
        <is>
          <t>En AMARILLO se limita automático.</t>
        </is>
      </c>
    </row>
    <row r="13"/>
    <row r="14"/>
    <row r="15">
      <c r="A15" s="20" t="inlineStr">
        <is>
          <t>EXTRAS (más completo, igual de simple)</t>
        </is>
      </c>
      <c r="B15" s="2" t="n"/>
      <c r="C15" s="2" t="n"/>
      <c r="D15" s="2" t="n"/>
      <c r="E15" s="2" t="n"/>
      <c r="F15" s="3" t="n"/>
    </row>
    <row r="16">
      <c r="A16" s="9" t="inlineStr">
        <is>
          <t>Tipo de negocio (selector)</t>
        </is>
      </c>
      <c r="B16" s="6" t="inlineStr">
        <is>
          <t>Esto ajusta automáticamente EN QUÉ reinvertir (3_REINVERSION).</t>
        </is>
      </c>
      <c r="C16" s="21" t="inlineStr">
        <is>
          <t>Producto</t>
        </is>
      </c>
      <c r="D16" s="22" t="inlineStr">
        <is>
          <t>Producto</t>
        </is>
      </c>
      <c r="E16" s="17" t="inlineStr">
        <is>
          <t>lista</t>
        </is>
      </c>
      <c r="F16" s="6" t="inlineStr">
        <is>
          <t>Elige: Producto / Servicio / Comida / Digital</t>
        </is>
      </c>
      <c r="H16" s="40">
        <f>IF($D16="Producto","Product",IF($D16="Servicio","Service",IF($D16="Comida","Food",IF($D16="Digital","Digital","Product"))))</f>
        <v/>
      </c>
    </row>
    <row r="17">
      <c r="A17" s="9" t="inlineStr">
        <is>
          <t>Meta de caja neta (MXN)</t>
        </is>
      </c>
      <c r="B17" s="6" t="inlineStr">
        <is>
          <t>A dónde quieres llegar de caja neta (después de pagos 30 días).</t>
        </is>
      </c>
      <c r="C17" s="15" t="n">
        <v>80000</v>
      </c>
      <c r="D17" s="16" t="n">
        <v>80000</v>
      </c>
      <c r="E17" s="9" t="inlineStr">
        <is>
          <t>MXN</t>
        </is>
      </c>
      <c r="F17" s="6" t="inlineStr">
        <is>
          <t>Si no tienes meta, deja el ejemplo.</t>
        </is>
      </c>
    </row>
    <row r="18">
      <c r="A18" s="9" t="inlineStr">
        <is>
          <t>Horizonte de la meta (semanas)</t>
        </is>
      </c>
      <c r="B18" s="6" t="inlineStr">
        <is>
          <t>En cuántas semanas quieres alcanzar la meta (para sugerir cuánto ahorrar por semana).</t>
        </is>
      </c>
      <c r="C18" s="21" t="n">
        <v>8</v>
      </c>
      <c r="D18" s="22" t="n">
        <v>8</v>
      </c>
      <c r="E18" s="9" t="inlineStr">
        <is>
          <t>semanas</t>
        </is>
      </c>
      <c r="F18" s="6" t="inlineStr">
        <is>
          <t>Ej: 8 semanas ≈ 2 meses.</t>
        </is>
      </c>
    </row>
    <row r="19">
      <c r="A19" s="9" t="inlineStr">
        <is>
          <t>Fuga #1 (gasto hormiga semanal)</t>
        </is>
      </c>
      <c r="B19" s="6" t="inlineStr">
        <is>
          <t>Gasto pequeño que se repite y roba caja.</t>
        </is>
      </c>
      <c r="C19" s="15" t="n">
        <v>200</v>
      </c>
      <c r="D19" s="16" t="n">
        <v>200</v>
      </c>
      <c r="E19" s="9" t="inlineStr">
        <is>
          <t>MXN/sem</t>
        </is>
      </c>
      <c r="F19" s="6" t="inlineStr">
        <is>
          <t>Ej: apps, comisiones invisibles, snacks, envíos extra, merma.</t>
        </is>
      </c>
    </row>
    <row r="20">
      <c r="A20" s="9" t="inlineStr">
        <is>
          <t>Fuga #2 (gasto hormiga semanal)</t>
        </is>
      </c>
      <c r="B20" s="6" t="inlineStr">
        <is>
          <t>Gasto pequeño que se repite y roba caja.</t>
        </is>
      </c>
      <c r="C20" s="15" t="n">
        <v>150</v>
      </c>
      <c r="D20" s="16" t="n">
        <v>150</v>
      </c>
      <c r="E20" s="9" t="inlineStr">
        <is>
          <t>MXN/sem</t>
        </is>
      </c>
      <c r="F20" s="6" t="inlineStr">
        <is>
          <t>Ej: apps, comisiones invisibles, snacks, envíos extra, merma.</t>
        </is>
      </c>
    </row>
    <row r="21">
      <c r="A21" s="9" t="inlineStr">
        <is>
          <t>Fuga #3 (gasto hormiga semanal)</t>
        </is>
      </c>
      <c r="B21" s="6" t="inlineStr">
        <is>
          <t>Gasto pequeño que se repite y roba caja.</t>
        </is>
      </c>
      <c r="C21" s="15" t="n">
        <v>100</v>
      </c>
      <c r="D21" s="16" t="n">
        <v>100</v>
      </c>
      <c r="E21" s="9" t="inlineStr">
        <is>
          <t>MXN/sem</t>
        </is>
      </c>
      <c r="F21" s="6" t="inlineStr">
        <is>
          <t>Ej: apps, comisiones invisibles, snacks, envíos extra, merma.</t>
        </is>
      </c>
    </row>
  </sheetData>
  <mergeCells count="3">
    <mergeCell ref="A1:H1"/>
    <mergeCell ref="A2:H2"/>
    <mergeCell ref="A15:F15"/>
  </mergeCells>
  <dataValidations count="4">
    <dataValidation sqref="D5 D6 D8 D9 D17 D19 D20 D21" showDropDown="0" showInputMessage="0" showErrorMessage="0" allowBlank="0" type="decimal" operator="greaterThanOrEqual">
      <formula1>0</formula1>
    </dataValidation>
    <dataValidation sqref="D10 D18" showDropDown="0" showInputMessage="0" showErrorMessage="0" allowBlank="0" type="whole" operator="between">
      <formula1>1</formula1>
      <formula2>52</formula2>
    </dataValidation>
    <dataValidation sqref="D7 D11 D12" showDropDown="0" showInputMessage="0" showErrorMessage="0" allowBlank="0" type="whole" operator="between">
      <formula1>0</formula1>
      <formula2>100</formula2>
    </dataValidation>
    <dataValidation sqref="D16" showDropDown="0" showInputMessage="0" showErrorMessage="0" allowBlank="0" type="list">
      <formula1>"Producto,Servicio,Comida,Digital"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M30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4" customWidth="1" min="1" max="1"/>
    <col width="34" customWidth="1" min="2" max="2"/>
    <col width="2" customWidth="1" min="3" max="3"/>
    <col width="14" customWidth="1" min="4" max="4"/>
    <col width="14" customWidth="1" min="5" max="5"/>
    <col width="14" customWidth="1" min="6" max="6"/>
    <col width="2" customWidth="1" min="7" max="7"/>
    <col width="2" customWidth="1" min="8" max="8"/>
  </cols>
  <sheetData>
    <row r="1" ht="26" customHeight="1">
      <c r="A1" s="13" t="inlineStr">
        <is>
          <t>2) RESULTADOS — aquí Excel decide (NO edites)</t>
        </is>
      </c>
      <c r="B1" s="2" t="n"/>
      <c r="C1" s="2" t="n"/>
      <c r="D1" s="2" t="n"/>
      <c r="E1" s="2" t="n"/>
      <c r="F1" s="2" t="n"/>
      <c r="G1" s="2" t="n"/>
      <c r="H1" s="3" t="n"/>
    </row>
    <row r="2">
      <c r="A2" s="4" t="inlineStr">
        <is>
          <t>Si algo se ve raro, vuelve a 1_INPUTS. Aquí no tocas nada.</t>
        </is>
      </c>
      <c r="B2" s="2" t="n"/>
      <c r="C2" s="2" t="n"/>
      <c r="D2" s="2" t="n"/>
      <c r="E2" s="2" t="n"/>
      <c r="F2" s="2" t="n"/>
      <c r="G2" s="2" t="n"/>
      <c r="H2" s="3" t="n"/>
    </row>
    <row r="3"/>
    <row r="4">
      <c r="A4" s="8" t="inlineStr">
        <is>
          <t>Métrica</t>
        </is>
      </c>
      <c r="B4" s="8" t="inlineStr">
        <is>
          <t>Valor</t>
        </is>
      </c>
      <c r="D4" s="8" t="inlineStr">
        <is>
          <t>Mini gráfico</t>
        </is>
      </c>
      <c r="E4" s="2" t="n"/>
      <c r="F4" s="2" t="n"/>
      <c r="G4" s="2" t="n"/>
      <c r="H4" s="3" t="n"/>
      <c r="M4" s="40">
        <f>in_sales</f>
        <v/>
      </c>
    </row>
    <row r="5">
      <c r="A5" s="9" t="inlineStr">
        <is>
          <t>Ventas (semana)</t>
        </is>
      </c>
      <c r="B5" s="23">
        <f>M4</f>
        <v/>
      </c>
      <c r="D5" s="24" t="inlineStr">
        <is>
          <t>Ventas</t>
        </is>
      </c>
      <c r="E5" s="16">
        <f>B5</f>
        <v/>
      </c>
      <c r="M5" s="40">
        <f>in_sales*(in_var_pct/100)</f>
        <v/>
      </c>
    </row>
    <row r="6">
      <c r="A6" s="9" t="inlineStr">
        <is>
          <t>Costos variables (monto)</t>
        </is>
      </c>
      <c r="B6" s="23">
        <f>M5</f>
        <v/>
      </c>
      <c r="D6" s="24" t="inlineStr">
        <is>
          <t>Costos</t>
        </is>
      </c>
      <c r="E6" s="16">
        <f>B7</f>
        <v/>
      </c>
      <c r="M6" s="40">
        <f>in_fixed+(in_sales*(in_var_pct/100))</f>
        <v/>
      </c>
    </row>
    <row r="7">
      <c r="A7" s="9" t="inlineStr">
        <is>
          <t>Costos totales (fijos+variables)</t>
        </is>
      </c>
      <c r="B7" s="23">
        <f>M6</f>
        <v/>
      </c>
      <c r="D7" s="24" t="inlineStr">
        <is>
          <t>Utilidad</t>
        </is>
      </c>
      <c r="E7" s="16">
        <f>B8</f>
        <v/>
      </c>
      <c r="M7" s="40">
        <f>in_sales-(in_fixed+(in_sales*(in_var_pct/100)))</f>
        <v/>
      </c>
    </row>
    <row r="8">
      <c r="A8" s="9" t="inlineStr">
        <is>
          <t>Utilidad semanal estimada</t>
        </is>
      </c>
      <c r="B8" s="23">
        <f>M7</f>
        <v/>
      </c>
      <c r="M8" s="40">
        <f>IF(in_sales=0,0,M7/in_sales)</f>
        <v/>
      </c>
    </row>
    <row r="9">
      <c r="A9" s="9" t="inlineStr">
        <is>
          <t>Margen</t>
        </is>
      </c>
      <c r="B9" s="25">
        <f>M8</f>
        <v/>
      </c>
      <c r="M9" s="40">
        <f>MAX(0,in_cash-in_pay30)</f>
        <v/>
      </c>
    </row>
    <row r="10">
      <c r="A10" s="9" t="inlineStr">
        <is>
          <t>Caja neta (después pagos 30d)</t>
        </is>
      </c>
      <c r="B10" s="23">
        <f>M9</f>
        <v/>
      </c>
      <c r="M10" s="40">
        <f>MAX(0,(in_fixed+(in_sales*(in_var_pct/100)))-in_sales)</f>
        <v/>
      </c>
    </row>
    <row r="11">
      <c r="A11" s="9" t="inlineStr">
        <is>
          <t>Burn semanal (si hay pérdida)</t>
        </is>
      </c>
      <c r="B11" s="23">
        <f>M10</f>
        <v/>
      </c>
      <c r="M11" s="40">
        <f>IF(M10=0,999,M9/M10)</f>
        <v/>
      </c>
    </row>
    <row r="12">
      <c r="A12" s="9" t="inlineStr">
        <is>
          <t>Runway por burn (semanas)</t>
        </is>
      </c>
      <c r="B12" s="26">
        <f>M11</f>
        <v/>
      </c>
      <c r="M12" s="40">
        <f>IF(M6=0,0,M9/M6)</f>
        <v/>
      </c>
    </row>
    <row r="13">
      <c r="A13" s="9" t="inlineStr">
        <is>
          <t>Oxígeno por gastos (semanas)</t>
        </is>
      </c>
      <c r="B13" s="26">
        <f>M12</f>
        <v/>
      </c>
      <c r="M13" s="40">
        <f>M6*in_cush_weeks</f>
        <v/>
      </c>
    </row>
    <row r="14">
      <c r="A14" s="9" t="inlineStr">
        <is>
          <t>Colchón objetivo (monto)</t>
        </is>
      </c>
      <c r="B14" s="23">
        <f>M13</f>
        <v/>
      </c>
      <c r="M14" s="40">
        <f>MAX(0,M9-M13)</f>
        <v/>
      </c>
    </row>
    <row r="15">
      <c r="A15" s="9" t="inlineStr">
        <is>
          <t>Excedente real</t>
        </is>
      </c>
      <c r="B15" s="23">
        <f>M14</f>
        <v/>
      </c>
      <c r="M15" s="40">
        <f>IF(AND(M9&gt;=M13,M8&gt;=(in_min_margin/100)),"GREEN",IF(AND(M9&gt;=M13*(7/10),M8&gt;=(in_min_margin/100)*(7/10)),"YELLOW","RED"))</f>
        <v/>
      </c>
    </row>
    <row r="16">
      <c r="A16" s="9" t="inlineStr">
        <is>
          <t>Semáforo</t>
        </is>
      </c>
      <c r="B16" s="27">
        <f>IF(M16="GREEN","VERDE",IF(M16="YELLOW","AMARILLO","ROJO"))</f>
        <v/>
      </c>
      <c r="M16" s="40">
        <f>M15</f>
        <v/>
      </c>
    </row>
    <row r="17">
      <c r="A17" s="9" t="inlineStr">
        <is>
          <t>Decisión</t>
        </is>
      </c>
      <c r="B17" s="28">
        <f>M17</f>
        <v/>
      </c>
      <c r="M17" s="40">
        <f>IF(M15="GREEN","REINVERTIR",IF(M15="YELLOW","REINVERTIR (micro)","AGUANTAR"))</f>
        <v/>
      </c>
    </row>
    <row r="18">
      <c r="A18" s="9" t="inlineStr">
        <is>
          <t>Monto reinvertible sugerido</t>
        </is>
      </c>
      <c r="B18" s="23">
        <f>M18</f>
        <v/>
      </c>
      <c r="M18" s="40">
        <f>IF(M15="GREEN",M14*(in_reinv_pct/100),IF(M15="YELLOW",M14*MIN((in_reinv_pct/100),1/10),0))</f>
        <v/>
      </c>
    </row>
    <row r="19">
      <c r="A19" s="9" t="inlineStr">
        <is>
          <t>Semanas para caer a AMARILLO</t>
        </is>
      </c>
      <c r="B19" s="29">
        <f>M19</f>
        <v/>
      </c>
      <c r="M19" s="40">
        <f>IF(M7&gt;=0,999,MAX(0,ROUNDUP((M9-(M13*(7/10)))/(-M7),0)))</f>
        <v/>
      </c>
    </row>
    <row r="20">
      <c r="A20" s="9" t="inlineStr">
        <is>
          <t>Alerta</t>
        </is>
      </c>
      <c r="B20" s="28">
        <f>M20</f>
        <v/>
      </c>
      <c r="M20" s="40">
        <f>IF(M15="RED","ROJO: no reinviertas. Primero recorta y recupera margen.",IF(M19&lt;=2,"Alerta: tu colchón cae a AMARILLO en "&amp;M19&amp;" semanas si sigues igual.",IF(M19=999,"Tu colchón no cae (por ahora) si mantienes este ritmo.","Tu colchón podría caer a AMARILLO en "&amp;M19&amp;" semanas.")))</f>
        <v/>
      </c>
    </row>
    <row r="21"/>
    <row r="22"/>
    <row r="23">
      <c r="A23" s="5" t="inlineStr">
        <is>
          <t>MODO META</t>
        </is>
      </c>
      <c r="B23" s="3" t="n"/>
    </row>
    <row r="24">
      <c r="A24" s="9" t="inlineStr">
        <is>
          <t>Faltante para tu meta de caja neta</t>
        </is>
      </c>
      <c r="B24" s="16">
        <f>MAX(0,in_target_cash-M9)</f>
        <v/>
      </c>
    </row>
    <row r="25">
      <c r="A25" s="9" t="inlineStr">
        <is>
          <t>Ahorro semanal sugerido (para alcanzar meta)</t>
        </is>
      </c>
      <c r="B25" s="16">
        <f>IF(in_target_weeks=0,0,(MAX(0,in_target_cash-M9))/in_target_weeks)</f>
        <v/>
      </c>
    </row>
    <row r="26"/>
    <row r="27">
      <c r="A27" s="30" t="inlineStr">
        <is>
          <t>DETECTOR DE FUGA</t>
        </is>
      </c>
      <c r="B27" s="3" t="n"/>
    </row>
    <row r="28">
      <c r="A28" s="9" t="inlineStr">
        <is>
          <t>Total fuga semanal (suma de 3 fugas)</t>
        </is>
      </c>
      <c r="B28" s="16">
        <f>in_leak1+in_leak2+in_leak3</f>
        <v/>
      </c>
    </row>
    <row r="29">
      <c r="A29" s="9" t="inlineStr">
        <is>
          <t>Semanas de oxígeno que pierdes al mes por fugas</t>
        </is>
      </c>
      <c r="B29" s="31">
        <f>IF(M6=0,0,((in_leak1+in_leak2+in_leak3)*(433/100))/M6)</f>
        <v/>
      </c>
    </row>
    <row r="30">
      <c r="A30" s="9" t="inlineStr">
        <is>
          <t>Mensaje</t>
        </is>
      </c>
      <c r="B30" s="32">
        <f>IF((in_leak1+in_leak2+in_leak3)=0,"Bien: no registraste fugas.","Ojo: tus fugas te están robando caja. Recorta fugas antes de reinvertir.")</f>
        <v/>
      </c>
    </row>
  </sheetData>
  <mergeCells count="5">
    <mergeCell ref="A1:H1"/>
    <mergeCell ref="A2:H2"/>
    <mergeCell ref="A23:B23"/>
    <mergeCell ref="D4:H4"/>
    <mergeCell ref="A27:B27"/>
  </mergeCells>
  <conditionalFormatting sqref="B16">
    <cfRule type="expression" priority="1" dxfId="0">
      <formula>B16="GREEN"</formula>
    </cfRule>
    <cfRule type="expression" priority="2" dxfId="1">
      <formula>B16="YELLOW"</formula>
    </cfRule>
    <cfRule type="expression" priority="3" dxfId="2">
      <formula>B16="RED"</formula>
    </cfRule>
    <cfRule type="expression" priority="5" dxfId="0">
      <formula>B16="VERDE"</formula>
    </cfRule>
    <cfRule type="expression" priority="6" dxfId="1">
      <formula>B16="AMARILLO"</formula>
    </cfRule>
    <cfRule type="expression" priority="7" dxfId="2">
      <formula>B16="ROJO"</formula>
    </cfRule>
  </conditionalFormatting>
  <conditionalFormatting sqref="B19">
    <cfRule type="expression" priority="4" dxfId="1">
      <formula>B19&lt;=2</formula>
    </cfRule>
  </conditionalFormatting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9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46" customWidth="1" min="2" max="2"/>
    <col width="2" customWidth="1" min="3" max="3"/>
    <col width="22" customWidth="1" min="4" max="4"/>
    <col width="18" customWidth="1" min="5" max="5"/>
    <col width="2" customWidth="1" min="6" max="6"/>
    <col width="2" customWidth="1" min="7" max="7"/>
    <col width="2" customWidth="1" min="8" max="8"/>
  </cols>
  <sheetData>
    <row r="1" ht="26" customHeight="1">
      <c r="A1" s="13" t="inlineStr">
        <is>
          <t>3) REINVERSIÓN — en qué meter el dinero (automático)</t>
        </is>
      </c>
      <c r="B1" s="2" t="n"/>
      <c r="C1" s="2" t="n"/>
      <c r="D1" s="2" t="n"/>
      <c r="E1" s="2" t="n"/>
      <c r="F1" s="2" t="n"/>
      <c r="G1" s="2" t="n"/>
      <c r="H1" s="3" t="n"/>
    </row>
    <row r="2">
      <c r="A2" s="4" t="inlineStr">
        <is>
          <t>Regla de oro: reinvertir solo el MONTO SUGERIDO. Nada más.</t>
        </is>
      </c>
      <c r="B2" s="2" t="n"/>
      <c r="C2" s="2" t="n"/>
      <c r="D2" s="2" t="n"/>
      <c r="E2" s="2" t="n"/>
      <c r="F2" s="2" t="n"/>
      <c r="G2" s="2" t="n"/>
      <c r="H2" s="3" t="n"/>
    </row>
    <row r="3"/>
    <row r="4">
      <c r="A4" s="8" t="inlineStr">
        <is>
          <t>Semáforo</t>
        </is>
      </c>
      <c r="B4" s="33">
        <f>2_RESULTADOS!B16</f>
        <v/>
      </c>
      <c r="D4" s="8" t="inlineStr">
        <is>
          <t>Monto reinvertible sugerido</t>
        </is>
      </c>
      <c r="E4" s="8">
        <f>2_RESULTADOS!B18</f>
        <v/>
      </c>
    </row>
    <row r="5"/>
    <row r="6">
      <c r="A6" s="34" t="inlineStr">
        <is>
          <t>Prioridad 1</t>
        </is>
      </c>
      <c r="B6" s="32">
        <f>IF(risk_en="GREEN",IF(in_biz_type="Service","Sistema/Automatización (ahorrar tiempo)",IF(in_biz_type="Digital","Adquisición (Ads / distribución)",IF(in_biz_type="Food","Inventario/Producción (solo lo que rota)","Inventario/Producción (solo lo que rota)"))),IF(risk_en="YELLOW",IF(in_biz_type="Digital","Eficiencia (margen / costos / precio)",IF(in_biz_type="Service","Eficiencia (margen / costos / precio)",IF(in_biz_type="Food","Eficiencia (merma / porción / compras)","Eficiencia (margen / costos / precio)"))),"Cero reinversión (mantenimiento crítico)"))</f>
        <v/>
      </c>
      <c r="D6" s="24" t="inlineStr">
        <is>
          <t>Distribución sugerida</t>
        </is>
      </c>
      <c r="E6" s="35">
        <f>IF(risk_en="GREEN","50% / 30% / 20%",IF(risk_en="YELLOW","70% / 30% / 0%","0% / 0% / 0%"))</f>
        <v/>
      </c>
    </row>
    <row r="7">
      <c r="A7" s="34" t="inlineStr">
        <is>
          <t>Prioridad 2</t>
        </is>
      </c>
      <c r="B7" s="32">
        <f>IF(risk_en="GREEN",IF(in_biz_type="Service","Adquisición (Ads / distribución)",IF(in_biz_type="Digital","Retención (ticket / recompra)",IF(in_biz_type="Food","Adquisición (Ads / distribución)","Adquisición (Ads / distribución)"))),IF(risk_en="YELLOW",IF(in_biz_type="Digital","Retención (ticket / recompra)",IF(in_biz_type="Service","Sistema/Automatización (ahorrar tiempo)",IF(in_biz_type="Food","Inventario solo si rota &lt;7 días","Retención (ticket / recompra)"))),"Cobranza/flujo (cobra antes, paga después)"))</f>
        <v/>
      </c>
      <c r="D7" s="24" t="inlineStr">
        <is>
          <t>Monto a P1</t>
        </is>
      </c>
      <c r="E7" s="16">
        <f>IF(risk_en="GREEN",E4*(1/2),IF(risk_en="YELLOW",E4*(7/10),0))</f>
        <v/>
      </c>
    </row>
    <row r="8">
      <c r="A8" s="34" t="inlineStr">
        <is>
          <t>Prioridad 3</t>
        </is>
      </c>
      <c r="B8" s="32">
        <f>IF(risk_en="GREEN",IF(in_biz_type="Service","Retención (ticket / recompra)",IF(in_biz_type="Digital","Sistema/Automatización (ahorrar tiempo)","Sistema/Automatización (ahorrar tiempo)")),"Recorte de gastos (ver 4_MODO_CRISIS)")</f>
        <v/>
      </c>
      <c r="D8" s="24" t="inlineStr">
        <is>
          <t>Monto a P2</t>
        </is>
      </c>
      <c r="E8" s="16">
        <f>IF(risk_en="GREEN",E4*(3/10),IF(risk_en="YELLOW",E4*(3/10),0))</f>
        <v/>
      </c>
    </row>
    <row r="9">
      <c r="D9" s="24" t="inlineStr">
        <is>
          <t>Monto a P3</t>
        </is>
      </c>
      <c r="E9" s="16">
        <f>IF(risk_en="GREEN",E4*(1/5),0)</f>
        <v/>
      </c>
    </row>
  </sheetData>
  <mergeCells count="2">
    <mergeCell ref="A2:H2"/>
    <mergeCell ref="A1:H1"/>
  </mergeCells>
  <conditionalFormatting sqref="B4">
    <cfRule type="expression" priority="1" dxfId="0">
      <formula>B4="GREEN"</formula>
    </cfRule>
    <cfRule type="expression" priority="2" dxfId="1">
      <formula>B4="YELLOW"</formula>
    </cfRule>
    <cfRule type="expression" priority="3" dxfId="2">
      <formula>B4="RED"</formula>
    </cfRule>
    <cfRule type="expression" priority="4" dxfId="0">
      <formula>B4="VERDE"</formula>
    </cfRule>
    <cfRule type="expression" priority="5" dxfId="1">
      <formula>B4="AMARILLO"</formula>
    </cfRule>
    <cfRule type="expression" priority="6" dxfId="2">
      <formula>B4="ROJO"</formula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21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2" customWidth="1" min="3" max="3"/>
    <col width="10" customWidth="1" min="4" max="4"/>
    <col width="40" customWidth="1" min="5" max="5"/>
    <col width="2" customWidth="1" min="6" max="6"/>
    <col width="2" customWidth="1" min="7" max="7"/>
    <col width="2" customWidth="1" min="8" max="8"/>
  </cols>
  <sheetData>
    <row r="1" ht="26" customHeight="1">
      <c r="A1" s="13" t="inlineStr">
        <is>
          <t>4) MODO CRISIS — qué recortar primero (automático)</t>
        </is>
      </c>
      <c r="B1" s="2" t="n"/>
      <c r="C1" s="2" t="n"/>
      <c r="D1" s="2" t="n"/>
      <c r="E1" s="2" t="n"/>
      <c r="F1" s="2" t="n"/>
      <c r="G1" s="2" t="n"/>
      <c r="H1" s="3" t="n"/>
    </row>
    <row r="2">
      <c r="A2" s="4" t="inlineStr">
        <is>
          <t>Si estás AMARILLO/ROJO: recorta antes de reinvertir. Este orden te salva.</t>
        </is>
      </c>
      <c r="B2" s="2" t="n"/>
      <c r="C2" s="2" t="n"/>
      <c r="D2" s="2" t="n"/>
      <c r="E2" s="2" t="n"/>
      <c r="F2" s="2" t="n"/>
      <c r="G2" s="2" t="n"/>
      <c r="H2" s="3" t="n"/>
    </row>
    <row r="3"/>
    <row r="4">
      <c r="A4" s="8" t="inlineStr">
        <is>
          <t>Semáforo</t>
        </is>
      </c>
      <c r="B4" s="33">
        <f>2_RESULTADOS!B16</f>
        <v/>
      </c>
    </row>
    <row r="5"/>
    <row r="6">
      <c r="A6" s="36" t="inlineStr">
        <is>
          <t>Tus 6 costos fijos más pesados (opcional)</t>
        </is>
      </c>
      <c r="B6" s="2" t="n"/>
      <c r="C6" s="2" t="n"/>
      <c r="D6" s="2" t="n"/>
      <c r="E6" s="2" t="n"/>
      <c r="F6" s="2" t="n"/>
      <c r="G6" s="2" t="n"/>
      <c r="H6" s="3" t="n"/>
    </row>
    <row r="7">
      <c r="A7" s="37" t="inlineStr">
        <is>
          <t>Costo fijo</t>
        </is>
      </c>
      <c r="B7" s="37" t="inlineStr">
        <is>
          <t>Monto semanal</t>
        </is>
      </c>
      <c r="D7" s="37" t="inlineStr">
        <is>
          <t>Ranking</t>
        </is>
      </c>
      <c r="E7" s="37" t="inlineStr">
        <is>
          <t>Acción sugerida</t>
        </is>
      </c>
    </row>
    <row r="8">
      <c r="A8" s="24" t="inlineStr">
        <is>
          <t>Renta/Local</t>
        </is>
      </c>
      <c r="B8" s="16" t="n">
        <v>2500</v>
      </c>
      <c r="D8" s="22">
        <f>IF($B8=0,"",RANK.EQ($B8,$B$8:$B$13,0))</f>
        <v/>
      </c>
      <c r="E8" s="6">
        <f>IF($D8="","",CHOOSE($D8,"Recorta o renegocia YA (no esencial / caro)","Reduce 30–50% (plan más barato / pausa)","Optimiza (limita frecuencia / consumo)","Ajusta (solo si no afecta ventas)","Mantén (vigila)","Mantén (mínimo impacto)"))</f>
        <v/>
      </c>
    </row>
    <row r="9">
      <c r="A9" s="24" t="inlineStr">
        <is>
          <t>Herramientas/SaaS</t>
        </is>
      </c>
      <c r="B9" s="16" t="n">
        <v>800</v>
      </c>
      <c r="D9" s="22">
        <f>IF($B9=0,"",RANK.EQ($B9,$B$8:$B$13,0))</f>
        <v/>
      </c>
      <c r="E9" s="6">
        <f>IF($D9="","",CHOOSE($D9,"Recorta o renegocia YA (no esencial / caro)","Reduce 30–50% (plan más barato / pausa)","Optimiza (limita frecuencia / consumo)","Ajusta (solo si no afecta ventas)","Mantén (vigila)","Mantén (mínimo impacto)"))</f>
        <v/>
      </c>
    </row>
    <row r="10">
      <c r="A10" s="24" t="inlineStr">
        <is>
          <t>Nómina base</t>
        </is>
      </c>
      <c r="B10" s="16" t="n">
        <v>1500</v>
      </c>
      <c r="D10" s="22">
        <f>IF($B10=0,"",RANK.EQ($B10,$B$8:$B$13,0))</f>
        <v/>
      </c>
      <c r="E10" s="6">
        <f>IF($D10="","",CHOOSE($D10,"Recorta o renegocia YA (no esencial / caro)","Reduce 30–50% (plan más barato / pausa)","Optimiza (limita frecuencia / consumo)","Ajusta (solo si no afecta ventas)","Mantén (vigila)","Mantén (mínimo impacto)"))</f>
        <v/>
      </c>
    </row>
    <row r="11">
      <c r="A11" s="24" t="inlineStr">
        <is>
          <t>Servicios (luz/agua/internet)</t>
        </is>
      </c>
      <c r="B11" s="16" t="n">
        <v>700</v>
      </c>
      <c r="D11" s="22">
        <f>IF($B11=0,"",RANK.EQ($B11,$B$8:$B$13,0))</f>
        <v/>
      </c>
      <c r="E11" s="6">
        <f>IF($D11="","",CHOOSE($D11,"Recorta o renegocia YA (no esencial / caro)","Reduce 30–50% (plan más barato / pausa)","Optimiza (limita frecuencia / consumo)","Ajusta (solo si no afecta ventas)","Mantén (vigila)","Mantén (mínimo impacto)"))</f>
        <v/>
      </c>
    </row>
    <row r="12">
      <c r="A12" s="24" t="inlineStr">
        <is>
          <t>Transporte/entregas</t>
        </is>
      </c>
      <c r="B12" s="16" t="n">
        <v>900</v>
      </c>
      <c r="D12" s="22">
        <f>IF($B12=0,"",RANK.EQ($B12,$B$8:$B$13,0))</f>
        <v/>
      </c>
      <c r="E12" s="6">
        <f>IF($D12="","",CHOOSE($D12,"Recorta o renegocia YA (no esencial / caro)","Reduce 30–50% (plan más barato / pausa)","Optimiza (limita frecuencia / consumo)","Ajusta (solo si no afecta ventas)","Mantén (vigila)","Mantén (mínimo impacto)"))</f>
        <v/>
      </c>
    </row>
    <row r="13">
      <c r="A13" s="24" t="inlineStr">
        <is>
          <t>Comisiones/plataformas</t>
        </is>
      </c>
      <c r="B13" s="16" t="n">
        <v>600</v>
      </c>
      <c r="D13" s="22">
        <f>IF($B13=0,"",RANK.EQ($B13,$B$8:$B$13,0))</f>
        <v/>
      </c>
      <c r="E13" s="6">
        <f>IF($D13="","",CHOOSE($D13,"Recorta o renegocia YA (no esencial / caro)","Reduce 30–50% (plan más barato / pausa)","Optimiza (limita frecuencia / consumo)","Ajusta (solo si no afecta ventas)","Mantén (vigila)","Mantén (mínimo impacto)"))</f>
        <v/>
      </c>
    </row>
    <row r="14"/>
    <row r="15">
      <c r="A15" s="36" t="inlineStr">
        <is>
          <t>Orden universal de recorte (si no llenas la tabla)</t>
        </is>
      </c>
      <c r="B15" s="2" t="n"/>
      <c r="C15" s="2" t="n"/>
      <c r="D15" s="2" t="n"/>
      <c r="E15" s="2" t="n"/>
      <c r="F15" s="2" t="n"/>
      <c r="G15" s="2" t="n"/>
      <c r="H15" s="3" t="n"/>
    </row>
    <row r="16">
      <c r="A16" s="6" t="inlineStr">
        <is>
          <t>1) Suscripciones/herramientas duplicadas.</t>
        </is>
      </c>
      <c r="B16" s="2" t="n"/>
      <c r="C16" s="2" t="n"/>
      <c r="D16" s="2" t="n"/>
      <c r="E16" s="2" t="n"/>
      <c r="F16" s="2" t="n"/>
      <c r="G16" s="2" t="n"/>
      <c r="H16" s="3" t="n"/>
    </row>
    <row r="17">
      <c r="A17" s="6" t="inlineStr">
        <is>
          <t>2) Gastos que no generan ventas directas (lujo operativo).</t>
        </is>
      </c>
      <c r="B17" s="2" t="n"/>
      <c r="C17" s="2" t="n"/>
      <c r="D17" s="2" t="n"/>
      <c r="E17" s="2" t="n"/>
      <c r="F17" s="2" t="n"/>
      <c r="G17" s="2" t="n"/>
      <c r="H17" s="3" t="n"/>
    </row>
    <row r="18">
      <c r="A18" s="6" t="inlineStr">
        <is>
          <t>3) Entregas/comisiones caras (optimiza proveedor).</t>
        </is>
      </c>
      <c r="B18" s="2" t="n"/>
      <c r="C18" s="2" t="n"/>
      <c r="D18" s="2" t="n"/>
      <c r="E18" s="2" t="n"/>
      <c r="F18" s="2" t="n"/>
      <c r="G18" s="2" t="n"/>
      <c r="H18" s="3" t="n"/>
    </row>
    <row r="19">
      <c r="A19" s="6" t="inlineStr">
        <is>
          <t>4) Inventario lento (no compres; liquida primero).</t>
        </is>
      </c>
      <c r="B19" s="2" t="n"/>
      <c r="C19" s="2" t="n"/>
      <c r="D19" s="2" t="n"/>
      <c r="E19" s="2" t="n"/>
      <c r="F19" s="2" t="n"/>
      <c r="G19" s="2" t="n"/>
      <c r="H19" s="3" t="n"/>
    </row>
    <row r="20">
      <c r="A20" s="6" t="inlineStr">
        <is>
          <t>5) Publicidad sin medición (pausa).</t>
        </is>
      </c>
      <c r="B20" s="2" t="n"/>
      <c r="C20" s="2" t="n"/>
      <c r="D20" s="2" t="n"/>
      <c r="E20" s="2" t="n"/>
      <c r="F20" s="2" t="n"/>
      <c r="G20" s="2" t="n"/>
      <c r="H20" s="3" t="n"/>
    </row>
    <row r="21">
      <c r="A21" s="6" t="inlineStr">
        <is>
          <t>6) Outsourcing/no crítico (reduce horas).</t>
        </is>
      </c>
      <c r="B21" s="2" t="n"/>
      <c r="C21" s="2" t="n"/>
      <c r="D21" s="2" t="n"/>
      <c r="E21" s="2" t="n"/>
      <c r="F21" s="2" t="n"/>
      <c r="G21" s="2" t="n"/>
      <c r="H21" s="3" t="n"/>
    </row>
  </sheetData>
  <mergeCells count="10">
    <mergeCell ref="A18:H18"/>
    <mergeCell ref="A21:H21"/>
    <mergeCell ref="A15:H15"/>
    <mergeCell ref="A20:H20"/>
    <mergeCell ref="A16:H16"/>
    <mergeCell ref="A2:H2"/>
    <mergeCell ref="A19:H19"/>
    <mergeCell ref="A1:H1"/>
    <mergeCell ref="A6:H6"/>
    <mergeCell ref="A17:H17"/>
  </mergeCells>
  <conditionalFormatting sqref="B4">
    <cfRule type="expression" priority="1" dxfId="0">
      <formula>B4="GREEN"</formula>
    </cfRule>
    <cfRule type="expression" priority="2" dxfId="1">
      <formula>B4="YELLOW"</formula>
    </cfRule>
    <cfRule type="expression" priority="3" dxfId="2">
      <formula>B4="RED"</formula>
    </cfRule>
    <cfRule type="expression" priority="4" dxfId="0">
      <formula>B4="VERDE"</formula>
    </cfRule>
    <cfRule type="expression" priority="5" dxfId="1">
      <formula>B4="AMARILLO"</formula>
    </cfRule>
    <cfRule type="expression" priority="6" dxfId="2">
      <formula>B4="ROJO"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11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0" customWidth="1" min="1" max="1"/>
    <col width="46" customWidth="1" min="2" max="2"/>
    <col width="2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</cols>
  <sheetData>
    <row r="1" ht="26" customHeight="1">
      <c r="A1" s="13" t="inlineStr">
        <is>
          <t>GUÍA (rápida) — para qué es y cómo se usa</t>
        </is>
      </c>
      <c r="B1" s="2" t="n"/>
      <c r="C1" s="2" t="n"/>
      <c r="D1" s="2" t="n"/>
      <c r="E1" s="2" t="n"/>
      <c r="F1" s="2" t="n"/>
      <c r="G1" s="2" t="n"/>
      <c r="H1" s="3" t="n"/>
    </row>
    <row r="2"/>
    <row r="3">
      <c r="A3" s="5" t="inlineStr">
        <is>
          <t>¿Para qué es?</t>
        </is>
      </c>
      <c r="B3" s="6" t="inlineStr">
        <is>
          <t>Para decidir con números si debes REINVERTIR o AGUANTAR LIQUIDEZ esta semana, y cuánto.</t>
        </is>
      </c>
      <c r="C3" s="2" t="n"/>
      <c r="D3" s="2" t="n"/>
      <c r="E3" s="2" t="n"/>
      <c r="F3" s="2" t="n"/>
      <c r="G3" s="2" t="n"/>
      <c r="H3" s="3" t="n"/>
    </row>
    <row r="4"/>
    <row r="5">
      <c r="A5" s="5" t="inlineStr">
        <is>
          <t>¿Qué hace solo?</t>
        </is>
      </c>
      <c r="B5" s="6" t="inlineStr">
        <is>
          <t>Calcula margen, oxígeno (runway), excedente real y te da semáforo + decisión + alerta de caída a amarillo.</t>
        </is>
      </c>
      <c r="C5" s="2" t="n"/>
      <c r="D5" s="2" t="n"/>
      <c r="E5" s="2" t="n"/>
      <c r="F5" s="2" t="n"/>
      <c r="G5" s="2" t="n"/>
      <c r="H5" s="3" t="n"/>
    </row>
    <row r="6"/>
    <row r="7">
      <c r="A7" s="5" t="inlineStr">
        <is>
          <t>Cómo se usa (3 pasos)</t>
        </is>
      </c>
      <c r="B7" s="6" t="inlineStr">
        <is>
          <t>Este archivo usa fórmulas EN para evitar #NOMBRE? en configuraciones regionales variables. El texto está en español.</t>
        </is>
      </c>
      <c r="C7" s="2" t="n"/>
      <c r="D7" s="2" t="n"/>
      <c r="E7" s="2" t="n"/>
      <c r="F7" s="2" t="n"/>
      <c r="G7" s="2" t="n"/>
      <c r="H7" s="3" t="n"/>
    </row>
    <row r="8"/>
    <row r="9">
      <c r="A9" s="5" t="inlineStr">
        <is>
          <t>Regla anti-caos</t>
        </is>
      </c>
      <c r="B9" s="6" t="inlineStr">
        <is>
          <t>Si Semáforo = RED → no reinviertas. Si = YELLOW → solo micro reinversión (máx 10% del excedente).</t>
        </is>
      </c>
      <c r="C9" s="2" t="n"/>
      <c r="D9" s="2" t="n"/>
      <c r="E9" s="2" t="n"/>
      <c r="F9" s="2" t="n"/>
      <c r="G9" s="2" t="n"/>
      <c r="H9" s="3" t="n"/>
    </row>
    <row r="10"/>
    <row r="11">
      <c r="A11" s="5" t="inlineStr">
        <is>
          <t>Notas</t>
        </is>
      </c>
      <c r="B11" s="6" t="inlineStr">
        <is>
          <t>Este archivo usa fórmulas EN para evitar #NOMBRE? en Excel en español. El texto está en español.</t>
        </is>
      </c>
      <c r="C11" s="2" t="n"/>
      <c r="D11" s="2" t="n"/>
      <c r="E11" s="2" t="n"/>
      <c r="F11" s="2" t="n"/>
      <c r="G11" s="2" t="n"/>
      <c r="H11" s="3" t="n"/>
    </row>
  </sheetData>
  <mergeCells count="11">
    <mergeCell ref="A9"/>
    <mergeCell ref="B9:H9"/>
    <mergeCell ref="A3"/>
    <mergeCell ref="A7"/>
    <mergeCell ref="A11"/>
    <mergeCell ref="B7:H7"/>
    <mergeCell ref="A1:H1"/>
    <mergeCell ref="B11:H11"/>
    <mergeCell ref="B3:H3"/>
    <mergeCell ref="B5:H5"/>
    <mergeCell ref="A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2026-01-23T04:03:29Z</dcterms:created>
  <dcterms:modified xmlns:dcterms="http://purl.org/dc/terms/" xmlns:xsi="http://www.w3.org/2001/XMLSchema-instance" xsi:type="dcterms:W3CDTF">2026-01-23T04:10:33Z</dcterms:modified>
</cp:coreProperties>
</file>