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I_DIA" sheetId="1" r:id="rId4"/>
    <sheet state="visible" name="DASHBOARD" sheetId="2" r:id="rId5"/>
    <sheet state="visible" name="REGISTRO" sheetId="3" r:id="rId6"/>
    <sheet state="visible" name="RADAR_CAPITAL" sheetId="4" r:id="rId7"/>
    <sheet state="visible" name="RESUMEN_MENSUAL" sheetId="5" r:id="rId8"/>
    <sheet state="visible" name="RESUMEN_SEMANAL" sheetId="6" r:id="rId9"/>
    <sheet state="visible" name="OBJETIVOS" sheetId="7" r:id="rId10"/>
    <sheet state="visible" name="SIMULADOR" sheetId="8" r:id="rId11"/>
    <sheet state="visible" name="GASTOS" sheetId="9" r:id="rId12"/>
    <sheet state="visible" name="CONFIG" sheetId="10" r:id="rId13"/>
  </sheets>
  <definedNames/>
  <calcPr/>
  <extLst>
    <ext uri="GoogleSheetsCustomDataVersion2">
      <go:sheetsCustomData xmlns:go="http://customooxmlschemas.google.com/" r:id="rId14" roundtripDataChecksum="TzlmlPe3kUE1KCi1IQeiHD024W8QLJDcLz02zWZUjw4="/>
    </ext>
  </extLst>
</workbook>
</file>

<file path=xl/sharedStrings.xml><?xml version="1.0" encoding="utf-8"?>
<sst xmlns="http://schemas.openxmlformats.org/spreadsheetml/2006/main" count="219" uniqueCount="132">
  <si>
    <t>Sistema Financiero Diario PRO™</t>
  </si>
  <si>
    <t>ENTRADA DEL DIA</t>
  </si>
  <si>
    <t>Fecha</t>
  </si>
  <si>
    <t>Ingreso total del dia</t>
  </si>
  <si>
    <t>AUTODIVISION (SE CALCULA SOLA)</t>
  </si>
  <si>
    <t>Caja</t>
  </si>
  <si>
    <t>%</t>
  </si>
  <si>
    <t>Monto</t>
  </si>
  <si>
    <t>ALERTAS RAPIDAS</t>
  </si>
  <si>
    <t>Operacion</t>
  </si>
  <si>
    <t>Monto libre</t>
  </si>
  <si>
    <t>Reserva intocable</t>
  </si>
  <si>
    <t>Decision excede libre?</t>
  </si>
  <si>
    <t>Libre</t>
  </si>
  <si>
    <t>Reserva del mes (acum)</t>
  </si>
  <si>
    <t>Dias cubiertos (aprox)</t>
  </si>
  <si>
    <t>DECISION DEL DIA (SOLO CAJA VERDE)</t>
  </si>
  <si>
    <t>Decision</t>
  </si>
  <si>
    <t>Reinvertir</t>
  </si>
  <si>
    <t>Monto (&lt;= Libre)</t>
  </si>
  <si>
    <t>Categoria</t>
  </si>
  <si>
    <t>Herramientas</t>
  </si>
  <si>
    <t>Dias retorno (si reinversion)</t>
  </si>
  <si>
    <t>Nota</t>
  </si>
  <si>
    <t>Compra de insumos para producir más.</t>
  </si>
  <si>
    <t>DASHBOARD</t>
  </si>
  <si>
    <t>KPIs del mes + graficas</t>
  </si>
  <si>
    <t>Ingresos (mes)</t>
  </si>
  <si>
    <t>Reserva (mes)</t>
  </si>
  <si>
    <t>Libre (mes)</t>
  </si>
  <si>
    <t>Reinversion (mes)</t>
  </si>
  <si>
    <t>Distribucion del mes</t>
  </si>
  <si>
    <t>Reserva</t>
  </si>
  <si>
    <t>Reserva acumulada (mes)</t>
  </si>
  <si>
    <t>Dia</t>
  </si>
  <si>
    <t>Acumulada</t>
  </si>
  <si>
    <t>REGISTRO (DIARIO)</t>
  </si>
  <si>
    <t>Pega aqui tu dia (o copia desde UI_DIA). Todo se calcula solo.</t>
  </si>
  <si>
    <t>Semana</t>
  </si>
  <si>
    <t>MesKey</t>
  </si>
  <si>
    <t>Ingreso</t>
  </si>
  <si>
    <t>Monto decision</t>
  </si>
  <si>
    <t>Dias retorno</t>
  </si>
  <si>
    <t>Fecha retorno</t>
  </si>
  <si>
    <t>Fecha retorno real</t>
  </si>
  <si>
    <t>Notas</t>
  </si>
  <si>
    <t>Guardar</t>
  </si>
  <si>
    <t>Guardado para estabilidad.</t>
  </si>
  <si>
    <t>Pagar</t>
  </si>
  <si>
    <t>Transporte</t>
  </si>
  <si>
    <t>Pago: Transporte.</t>
  </si>
  <si>
    <t>Reinversión: Herramientas.</t>
  </si>
  <si>
    <t>Reinversión: Transporte.</t>
  </si>
  <si>
    <t>Internet</t>
  </si>
  <si>
    <t>Pago: Internet.</t>
  </si>
  <si>
    <t>Renta</t>
  </si>
  <si>
    <t>Pago: Renta.</t>
  </si>
  <si>
    <t>Comisiones</t>
  </si>
  <si>
    <t>Reinversión: Comisiones.</t>
  </si>
  <si>
    <t>No tocar</t>
  </si>
  <si>
    <t>Se dejó intacto el dinero libre.</t>
  </si>
  <si>
    <t>Pago: Comisiones.</t>
  </si>
  <si>
    <t>Pago: Herramientas.</t>
  </si>
  <si>
    <t>RADAR DE CAPITAL (REINVERSIONES)</t>
  </si>
  <si>
    <t>Se alimenta desde REGISTRO cuando Decision = Reinvertir</t>
  </si>
  <si>
    <t>Dias</t>
  </si>
  <si>
    <t>Vence</t>
  </si>
  <si>
    <t>Regreso</t>
  </si>
  <si>
    <t>Estado</t>
  </si>
  <si>
    <t>RESUMEN MENSUAL</t>
  </si>
  <si>
    <t>Resumen automatico del mes actual</t>
  </si>
  <si>
    <t>MesKey actual (yyyymm)</t>
  </si>
  <si>
    <t>KPI</t>
  </si>
  <si>
    <t>Valor</t>
  </si>
  <si>
    <t>Ingresos</t>
  </si>
  <si>
    <t>Guardado (decision)</t>
  </si>
  <si>
    <t>Reinversion (decision)</t>
  </si>
  <si>
    <t>Pagos (decision)</t>
  </si>
  <si>
    <t>Operacion promedio diaria</t>
  </si>
  <si>
    <t>RESUMEN SEMANAL</t>
  </si>
  <si>
    <t>Ultimas 8 semanas (por WEEKNUM)</t>
  </si>
  <si>
    <t>Semana actual</t>
  </si>
  <si>
    <t>OBJETIVOS DE DINERO</t>
  </si>
  <si>
    <t>Metas del mes y progreso automatico</t>
  </si>
  <si>
    <t>Objetivo</t>
  </si>
  <si>
    <t>Meta</t>
  </si>
  <si>
    <t>Actual</t>
  </si>
  <si>
    <t>Progreso</t>
  </si>
  <si>
    <t>Reserva del mes</t>
  </si>
  <si>
    <t>Guardado extra</t>
  </si>
  <si>
    <t>Reinversion (monto)</t>
  </si>
  <si>
    <t>Pagos (monto)</t>
  </si>
  <si>
    <t>SIMULADOR DE ESCENARIOS</t>
  </si>
  <si>
    <t>Prueba ingresos hipoteticos sin tocar tus datos</t>
  </si>
  <si>
    <t>Ingreso hipotetico</t>
  </si>
  <si>
    <t>GASTOS INTELIGENTES</t>
  </si>
  <si>
    <t>Lista y prioriza gastos (opcional)</t>
  </si>
  <si>
    <t>Gasto</t>
  </si>
  <si>
    <t>Tipo</t>
  </si>
  <si>
    <t>Prioridad</t>
  </si>
  <si>
    <t>Fecha limite</t>
  </si>
  <si>
    <t>CONFIGURACION (CEREBRO)</t>
  </si>
  <si>
    <t>PARAMETROS PRINCIPALES</t>
  </si>
  <si>
    <t>Parametro</t>
  </si>
  <si>
    <t>LISTAS (EDITABLES)</t>
  </si>
  <si>
    <t>Moneda (simbolo)</t>
  </si>
  <si>
    <t>$</t>
  </si>
  <si>
    <t>Decisiones</t>
  </si>
  <si>
    <t>Categorias</t>
  </si>
  <si>
    <t>Gastos frecuentes</t>
  </si>
  <si>
    <t>% Operacion</t>
  </si>
  <si>
    <t>Marketing</t>
  </si>
  <si>
    <t>% Reserva</t>
  </si>
  <si>
    <t>Inventario</t>
  </si>
  <si>
    <t>Servicios</t>
  </si>
  <si>
    <t>% Libre (auto)</t>
  </si>
  <si>
    <t>Equipo</t>
  </si>
  <si>
    <t>Dias alerta reserva</t>
  </si>
  <si>
    <t>Educacion</t>
  </si>
  <si>
    <t>Dias retorno por defecto</t>
  </si>
  <si>
    <t>Software</t>
  </si>
  <si>
    <t>Deuda</t>
  </si>
  <si>
    <t>Tip: Cambia solo las celdas AZULES (inputs). El resto se calcula solo.</t>
  </si>
  <si>
    <t>INSTRUCCIONES (PASO A PASO) — MODO DUMMIES</t>
  </si>
  <si>
    <t>0) CONFIG (solo 1 vez): cambia Moneda, % Operación, % Reserva, Días de alerta y Días retorno. El % Libre se calcula solo.</t>
  </si>
  <si>
    <t>1) UI_DIA (diario): escribe Fecha + Ingreso. Luego elige Decisión (Guardar/Reinvertir/Pagar/No tocar). Escribe el Monto (máximo = Libre). Si aplica, agrega Categoría y Nota.</t>
  </si>
  <si>
    <t>2) REGISTRO (histórico): aquí viven tus días. Copia tu bloque de UI_DIA y pégalo en la siguiente fila (pegar como valores). No borres fórmulas de columnas calculadas (Operación/Reserva/Libre).</t>
  </si>
  <si>
    <t>3) RADAR_CAPITAL: se llena solo cuando la Decisión = Reinvertir. Revisa Estado: EN TIEMPO / POR VENCER / ATRASADA. Si ya regresó, llena 'Fecha retorno real' en REGISTRO.</t>
  </si>
  <si>
    <t>4) RESUMEN_SEMANAL y RESUMEN_MENSUAL: no se editan. Solo muestran totales automáticos por semana/mes y por tipo de decisión.</t>
  </si>
  <si>
    <t>5) DASHBOARD: vista ejecutiva. Si todo está en 0 es porque aún no hay datos en REGISTRO para ese periodo.</t>
  </si>
  <si>
    <t>6) SIMULADOR: prueba un ingreso hipotético (sin tocar tu registro). Cambia solo 'Ingreso hipotético' y mira cuánto sería Operación/Reserva/Libre.</t>
  </si>
  <si>
    <t>7) OBJETIVOS y GASTOS: opcional. OBJETIVOS sirve para metas del mes. GASTOS para listar y clasificar pagos. Puedes editar listas de categorías en CONFIG.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</si>
</sst>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yyyy-mm-dd"/>
    <numFmt numFmtId="165" formatCode="&quot;$&quot;#,##0;[Red](&quot;$&quot;#,##0)"/>
    <numFmt numFmtId="166" formatCode="0.0%"/>
    <numFmt numFmtId="167" formatCode="0.0"/>
  </numFmts>
  <fonts count="12">
    <font>
      <sz val="11.0"/>
      <color theme="1"/>
      <name val="Calibri"/>
      <scheme val="minor"/>
    </font>
    <font>
      <b/>
      <sz val="20.0"/>
      <color rgb="FFE7EDF6"/>
      <name val="Calibri"/>
      <scheme val="minor"/>
    </font>
    <font/>
    <font>
      <b/>
      <sz val="13.0"/>
      <color rgb="FFE7EDF6"/>
      <name val="Calibri"/>
      <scheme val="minor"/>
    </font>
    <font>
      <sz val="10.0"/>
      <color rgb="FFE7EDF6"/>
      <name val="Calibri"/>
      <scheme val="minor"/>
    </font>
    <font>
      <b/>
      <sz val="11.0"/>
      <color rgb="FF4169E1"/>
      <name val="Calibri"/>
      <scheme val="minor"/>
    </font>
    <font>
      <b/>
      <sz val="11.0"/>
      <color rgb="FFE7EDF6"/>
      <name val="Calibri"/>
      <scheme val="minor"/>
    </font>
    <font>
      <b/>
      <sz val="16.0"/>
      <color rgb="FF78FF00"/>
      <name val="Calibri"/>
      <scheme val="minor"/>
    </font>
    <font>
      <color theme="1"/>
      <name val="Calibri"/>
      <scheme val="minor"/>
    </font>
    <font>
      <b/>
      <color rgb="FFE7EDF6"/>
      <name val="Calibri"/>
      <scheme val="minor"/>
    </font>
    <font>
      <b/>
      <sz val="14.0"/>
      <color rgb="FFE7EDF6"/>
      <name val="Calibri"/>
      <scheme val="minor"/>
    </font>
    <font>
      <sz val="10.0"/>
      <color rgb="FF000000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8F00FF"/>
        <bgColor rgb="FF8F00FF"/>
      </patternFill>
    </fill>
    <fill>
      <patternFill patternType="solid">
        <fgColor rgb="FF111214"/>
        <bgColor rgb="FF111214"/>
      </patternFill>
    </fill>
    <fill>
      <patternFill patternType="solid">
        <fgColor rgb="FF1A1C20"/>
        <bgColor rgb="FF1A1C20"/>
      </patternFill>
    </fill>
    <fill>
      <patternFill patternType="solid">
        <fgColor rgb="FF4169E1"/>
        <bgColor rgb="FF4169E1"/>
      </patternFill>
    </fill>
    <fill>
      <patternFill patternType="solid">
        <fgColor rgb="FF2D3038"/>
        <bgColor rgb="FF2D3038"/>
      </patternFill>
    </fill>
    <fill>
      <patternFill patternType="solid">
        <fgColor rgb="FF242734"/>
        <bgColor rgb="FF242734"/>
      </patternFill>
    </fill>
  </fills>
  <borders count="20">
    <border/>
    <border>
      <left style="thin">
        <color rgb="FF3A3A3A"/>
      </left>
      <top style="thin">
        <color rgb="FF3A3A3A"/>
      </top>
    </border>
    <border>
      <top style="thin">
        <color rgb="FF3A3A3A"/>
      </top>
    </border>
    <border>
      <right style="thin">
        <color rgb="FF3A3A3A"/>
      </right>
      <top style="thin">
        <color rgb="FF3A3A3A"/>
      </top>
    </border>
    <border>
      <left style="thin">
        <color rgb="FF3A3A3A"/>
      </left>
      <bottom style="thin">
        <color rgb="FF3A3A3A"/>
      </bottom>
    </border>
    <border>
      <bottom style="thin">
        <color rgb="FF3A3A3A"/>
      </bottom>
    </border>
    <border>
      <right style="thin">
        <color rgb="FF3A3A3A"/>
      </right>
      <bottom style="thin">
        <color rgb="FF3A3A3A"/>
      </bottom>
    </border>
    <border>
      <left style="thin">
        <color rgb="FF3A3A3A"/>
      </left>
      <top style="thin">
        <color rgb="FF3A3A3A"/>
      </top>
      <bottom style="thin">
        <color rgb="FF3A3A3A"/>
      </bottom>
    </border>
    <border>
      <top style="thin">
        <color rgb="FF3A3A3A"/>
      </top>
      <bottom style="thin">
        <color rgb="FF3A3A3A"/>
      </bottom>
    </border>
    <border>
      <right style="thin">
        <color rgb="FF3A3A3A"/>
      </right>
      <top style="thin">
        <color rgb="FF3A3A3A"/>
      </top>
      <bottom style="thin">
        <color rgb="FF3A3A3A"/>
      </bottom>
    </border>
    <border>
      <left style="thin">
        <color rgb="FF3A3A3A"/>
      </left>
      <right style="thin">
        <color rgb="FF3A3A3A"/>
      </right>
      <top style="thin">
        <color rgb="FF3A3A3A"/>
      </top>
      <bottom style="thin">
        <color rgb="FF3A3A3A"/>
      </bottom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3" fontId="3" numFmtId="0" xfId="0" applyAlignment="1" applyBorder="1" applyFill="1" applyFont="1">
      <alignment horizontal="center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4" fontId="4" numFmtId="0" xfId="0" applyAlignment="1" applyBorder="1" applyFill="1" applyFont="1">
      <alignment horizontal="center" shrinkToFit="0" vertical="center" wrapText="1"/>
    </xf>
    <xf borderId="10" fillId="5" fontId="5" numFmtId="164" xfId="0" applyAlignment="1" applyBorder="1" applyFill="1" applyFont="1" applyNumberFormat="1">
      <alignment horizontal="center" shrinkToFit="0" vertical="center" wrapText="1"/>
    </xf>
    <xf borderId="10" fillId="5" fontId="5" numFmtId="165" xfId="0" applyAlignment="1" applyBorder="1" applyFont="1" applyNumberFormat="1">
      <alignment horizontal="center" shrinkToFit="0" vertical="center" wrapText="1"/>
    </xf>
    <xf borderId="7" fillId="6" fontId="3" numFmtId="0" xfId="0" applyAlignment="1" applyBorder="1" applyFill="1" applyFont="1">
      <alignment horizontal="center" shrinkToFit="0" vertical="center" wrapText="1"/>
    </xf>
    <xf borderId="10" fillId="7" fontId="6" numFmtId="0" xfId="0" applyAlignment="1" applyBorder="1" applyFill="1" applyFont="1">
      <alignment horizontal="center" shrinkToFit="0" vertical="center" wrapText="1"/>
    </xf>
    <xf borderId="10" fillId="4" fontId="4" numFmtId="0" xfId="0" applyAlignment="1" applyBorder="1" applyFont="1">
      <alignment horizontal="left" shrinkToFit="0" vertical="center" wrapText="1"/>
    </xf>
    <xf borderId="10" fillId="5" fontId="4" numFmtId="166" xfId="0" applyAlignment="1" applyBorder="1" applyFont="1" applyNumberFormat="1">
      <alignment horizontal="center" shrinkToFit="0" vertical="center" wrapText="1"/>
    </xf>
    <xf borderId="10" fillId="5" fontId="4" numFmtId="165" xfId="0" applyAlignment="1" applyBorder="1" applyFont="1" applyNumberFormat="1">
      <alignment horizontal="center" shrinkToFit="0" vertical="center" wrapText="1"/>
    </xf>
    <xf borderId="10" fillId="5" fontId="4" numFmtId="0" xfId="0" applyAlignment="1" applyBorder="1" applyFont="1">
      <alignment horizontal="center" shrinkToFit="0" vertical="center" wrapText="1"/>
    </xf>
    <xf borderId="10" fillId="5" fontId="4" numFmtId="167" xfId="0" applyAlignment="1" applyBorder="1" applyFont="1" applyNumberFormat="1">
      <alignment horizontal="center" shrinkToFit="0" vertical="center" wrapText="1"/>
    </xf>
    <xf borderId="10" fillId="5" fontId="5" numFmtId="0" xfId="0" applyAlignment="1" applyBorder="1" applyFont="1">
      <alignment horizontal="center" shrinkToFit="0" vertical="center" wrapText="1"/>
    </xf>
    <xf borderId="10" fillId="5" fontId="5" numFmtId="1" xfId="0" applyAlignment="1" applyBorder="1" applyFont="1" applyNumberFormat="1">
      <alignment horizontal="center" shrinkToFit="0" vertical="center" wrapText="1"/>
    </xf>
    <xf borderId="10" fillId="5" fontId="4" numFmtId="0" xfId="0" applyAlignment="1" applyBorder="1" applyFont="1">
      <alignment horizontal="left" shrinkToFit="0" vertical="center" wrapText="1"/>
    </xf>
    <xf borderId="7" fillId="5" fontId="7" numFmtId="165" xfId="0" applyAlignment="1" applyBorder="1" applyFont="1" applyNumberFormat="1">
      <alignment horizontal="center" shrinkToFit="0" vertical="center" wrapText="1"/>
    </xf>
    <xf borderId="10" fillId="7" fontId="6" numFmtId="0" xfId="0" applyAlignment="1" applyBorder="1" applyFont="1">
      <alignment horizontal="left" shrinkToFit="0" vertical="center" wrapText="1"/>
    </xf>
    <xf borderId="10" fillId="6" fontId="6" numFmtId="0" xfId="0" applyAlignment="1" applyBorder="1" applyFont="1">
      <alignment horizontal="center" shrinkToFit="0" vertical="center" wrapText="1"/>
    </xf>
    <xf borderId="10" fillId="3" fontId="6" numFmtId="0" xfId="0" applyAlignment="1" applyBorder="1" applyFont="1">
      <alignment horizontal="center" shrinkToFit="0" vertical="center" wrapText="1"/>
    </xf>
    <xf borderId="10" fillId="5" fontId="4" numFmtId="164" xfId="0" applyAlignment="1" applyBorder="1" applyFont="1" applyNumberFormat="1">
      <alignment horizontal="center" shrinkToFit="0" vertical="center" wrapText="1"/>
    </xf>
    <xf borderId="10" fillId="4" fontId="4" numFmtId="165" xfId="0" applyAlignment="1" applyBorder="1" applyFont="1" applyNumberFormat="1">
      <alignment horizontal="center" shrinkToFit="0" vertical="center" wrapText="1"/>
    </xf>
    <xf borderId="10" fillId="5" fontId="4" numFmtId="1" xfId="0" applyAlignment="1" applyBorder="1" applyFont="1" applyNumberFormat="1">
      <alignment horizontal="center" shrinkToFit="0" vertical="center" wrapText="1"/>
    </xf>
    <xf borderId="10" fillId="4" fontId="4" numFmtId="164" xfId="0" applyAlignment="1" applyBorder="1" applyFont="1" applyNumberFormat="1">
      <alignment horizontal="center" shrinkToFit="0" vertical="center" wrapText="1"/>
    </xf>
    <xf borderId="0" fillId="0" fontId="8" numFmtId="165" xfId="0" applyFont="1" applyNumberFormat="1"/>
    <xf borderId="10" fillId="5" fontId="7" numFmtId="165" xfId="0" applyAlignment="1" applyBorder="1" applyFont="1" applyNumberFormat="1">
      <alignment horizontal="center" shrinkToFit="0" vertical="center" wrapText="1"/>
    </xf>
    <xf borderId="10" fillId="6" fontId="9" numFmtId="166" xfId="0" applyAlignment="1" applyBorder="1" applyFont="1" applyNumberFormat="1">
      <alignment horizontal="center" shrinkToFit="0" vertical="center" wrapText="1"/>
    </xf>
    <xf borderId="10" fillId="6" fontId="9" numFmtId="1" xfId="0" applyAlignment="1" applyBorder="1" applyFont="1" applyNumberFormat="1">
      <alignment horizontal="center" shrinkToFit="0" vertical="center" wrapText="1"/>
    </xf>
    <xf borderId="10" fillId="6" fontId="9" numFmtId="0" xfId="0" applyAlignment="1" applyBorder="1" applyFont="1">
      <alignment horizontal="center" shrinkToFit="0" vertical="center" wrapText="1"/>
    </xf>
    <xf borderId="11" fillId="8" fontId="4" numFmtId="0" xfId="0" applyAlignment="1" applyBorder="1" applyFill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2" fontId="10" numFmtId="0" xfId="0" applyAlignment="1" applyBorder="1" applyFont="1">
      <alignment horizontal="center" shrinkToFit="0" vertical="center" wrapText="1"/>
    </xf>
    <xf borderId="18" fillId="0" fontId="2" numFmtId="0" xfId="0" applyBorder="1" applyFont="1"/>
    <xf borderId="19" fillId="0" fontId="2" numFmtId="0" xfId="0" applyBorder="1" applyFont="1"/>
    <xf borderId="0" fillId="0" fontId="11" numFmtId="0" xfId="0" applyAlignment="1" applyFont="1">
      <alignment horizontal="left" shrinkToFit="0" vertical="top" wrapText="1"/>
    </xf>
  </cellXfs>
  <cellStyles count="1">
    <cellStyle xfId="0" name="Normal" builtinId="0"/>
  </cellStyles>
  <dxfs count="4">
    <dxf>
      <font>
        <b/>
        <color rgb="FFE7EDF6"/>
      </font>
      <fill>
        <patternFill patternType="solid">
          <fgColor rgb="FFEF476F"/>
          <bgColor rgb="FFEF476F"/>
        </patternFill>
      </fill>
      <border/>
    </dxf>
    <dxf>
      <font>
        <b/>
        <color rgb="FF000000"/>
      </font>
      <fill>
        <patternFill patternType="solid">
          <fgColor rgb="FFFFD166"/>
          <bgColor rgb="FFFFD166"/>
        </patternFill>
      </fill>
      <border/>
    </dxf>
    <dxf>
      <font>
        <b/>
        <color rgb="FF000000"/>
      </font>
      <fill>
        <patternFill patternType="solid">
          <fgColor rgb="FF78FF00"/>
          <bgColor rgb="FF78FF00"/>
        </patternFill>
      </fill>
      <border/>
    </dxf>
    <dxf>
      <font>
        <b/>
        <color rgb="FF000000"/>
      </font>
      <fill>
        <patternFill patternType="solid">
          <fgColor rgb="FF777777"/>
          <bgColor rgb="FF777777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Distribucion del mes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4F81BD"/>
              </a:solidFill>
            </c:spPr>
          </c:dPt>
          <c:dPt>
            <c:idx val="1"/>
            <c:spPr>
              <a:solidFill>
                <a:srgbClr val="C0504D"/>
              </a:solidFill>
            </c:spPr>
          </c:dPt>
          <c:dPt>
            <c:idx val="2"/>
            <c:spPr>
              <a:solidFill>
                <a:srgbClr val="9BBB59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DASHBOARD!$A$11:$A$13</c:f>
            </c:strRef>
          </c:cat>
          <c:val>
            <c:numRef>
              <c:f>DASHBOARD!$B$11:$B$13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Reserva acumulada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F81BD"/>
              </a:solidFill>
            </a:ln>
          </c:spPr>
          <c:marker>
            <c:symbol val="none"/>
          </c:marker>
          <c:cat>
            <c:strRef>
              <c:f>DASHBOARD!$A$18:$A$47</c:f>
            </c:strRef>
          </c:cat>
          <c:val>
            <c:numRef>
              <c:f>DASHBOARD!$C$17:$C$47</c:f>
              <c:numCache/>
            </c:numRef>
          </c:val>
          <c:smooth val="0"/>
        </c:ser>
        <c:axId val="2146281050"/>
        <c:axId val="1828860163"/>
      </c:lineChart>
      <c:catAx>
        <c:axId val="214628105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28860163"/>
      </c:catAx>
      <c:valAx>
        <c:axId val="182886016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4628105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238125</xdr:colOff>
      <xdr:row>9</xdr:row>
      <xdr:rowOff>104775</xdr:rowOff>
    </xdr:from>
    <xdr:ext cx="5391150" cy="2695575"/>
    <xdr:graphicFrame>
      <xdr:nvGraphicFramePr>
        <xdr:cNvPr id="1721071175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3</xdr:col>
      <xdr:colOff>238125</xdr:colOff>
      <xdr:row>23</xdr:row>
      <xdr:rowOff>180975</xdr:rowOff>
    </xdr:from>
    <xdr:ext cx="5391150" cy="2695575"/>
    <xdr:graphicFrame>
      <xdr:nvGraphicFramePr>
        <xdr:cNvPr id="1653361340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4" width="22.0"/>
    <col customWidth="1" min="5" max="8" width="24.0"/>
    <col customWidth="1" min="9" max="26" width="8.71"/>
  </cols>
  <sheetData>
    <row r="1" ht="31.5" customHeight="1">
      <c r="A1" s="1" t="s">
        <v>0</v>
      </c>
      <c r="B1" s="2"/>
      <c r="C1" s="2"/>
      <c r="D1" s="2"/>
      <c r="E1" s="2"/>
      <c r="F1" s="2"/>
      <c r="G1" s="2"/>
      <c r="H1" s="3"/>
    </row>
    <row r="2">
      <c r="A2" s="4"/>
      <c r="B2" s="5"/>
      <c r="C2" s="5"/>
      <c r="D2" s="5"/>
      <c r="E2" s="5"/>
      <c r="F2" s="5"/>
      <c r="G2" s="5"/>
      <c r="H2" s="6"/>
    </row>
    <row r="4" ht="21.75" customHeight="1">
      <c r="A4" s="7" t="s">
        <v>1</v>
      </c>
      <c r="B4" s="8"/>
      <c r="C4" s="8"/>
      <c r="D4" s="8"/>
      <c r="E4" s="8"/>
      <c r="F4" s="8"/>
      <c r="G4" s="8"/>
      <c r="H4" s="9"/>
    </row>
    <row r="5">
      <c r="A5" s="10" t="s">
        <v>2</v>
      </c>
      <c r="B5" s="11">
        <v>46037.0</v>
      </c>
    </row>
    <row r="6">
      <c r="A6" s="10" t="s">
        <v>3</v>
      </c>
      <c r="B6" s="12">
        <v>1750.0</v>
      </c>
    </row>
    <row r="8">
      <c r="A8" s="13" t="s">
        <v>4</v>
      </c>
      <c r="B8" s="8"/>
      <c r="C8" s="8"/>
      <c r="D8" s="8"/>
      <c r="E8" s="8"/>
      <c r="F8" s="8"/>
      <c r="G8" s="8"/>
      <c r="H8" s="9"/>
    </row>
    <row r="10">
      <c r="A10" s="14" t="s">
        <v>5</v>
      </c>
      <c r="B10" s="14" t="s">
        <v>6</v>
      </c>
      <c r="C10" s="14" t="s">
        <v>7</v>
      </c>
      <c r="E10" s="14" t="s">
        <v>8</v>
      </c>
    </row>
    <row r="11">
      <c r="A11" s="15" t="s">
        <v>9</v>
      </c>
      <c r="B11" s="16">
        <f>CONFIG!B7</f>
        <v>0.5</v>
      </c>
      <c r="C11" s="17">
        <f>B6*B11</f>
        <v>875</v>
      </c>
      <c r="E11" s="15" t="s">
        <v>10</v>
      </c>
      <c r="F11" s="17">
        <f>C13</f>
        <v>700</v>
      </c>
    </row>
    <row r="12">
      <c r="A12" s="15" t="s">
        <v>11</v>
      </c>
      <c r="B12" s="16">
        <f>CONFIG!B8</f>
        <v>0.1</v>
      </c>
      <c r="C12" s="17">
        <f>B6*B12</f>
        <v>175</v>
      </c>
      <c r="E12" s="15" t="s">
        <v>12</v>
      </c>
      <c r="F12" s="18" t="str">
        <f>IF(C17&gt;C13,"SI","NO")</f>
        <v>NO</v>
      </c>
    </row>
    <row r="13">
      <c r="A13" s="15" t="s">
        <v>13</v>
      </c>
      <c r="B13" s="16">
        <f>CONFIG!B9</f>
        <v>0.4</v>
      </c>
      <c r="C13" s="17">
        <f>B6*B13</f>
        <v>700</v>
      </c>
      <c r="E13" s="15" t="s">
        <v>14</v>
      </c>
      <c r="F13" s="17">
        <f>RESUMEN_MENSUAL!C6</f>
        <v>4216.9</v>
      </c>
    </row>
    <row r="14">
      <c r="E14" s="15" t="s">
        <v>15</v>
      </c>
      <c r="F14" s="19">
        <f>IF(RESUMEN_MENSUAL!C14=0,0,F13/RESUMEN_MENSUAL!C14)</f>
        <v>4.8</v>
      </c>
    </row>
    <row r="15">
      <c r="A15" s="7" t="s">
        <v>16</v>
      </c>
      <c r="B15" s="8"/>
      <c r="C15" s="8"/>
      <c r="D15" s="8"/>
      <c r="E15" s="8"/>
      <c r="F15" s="8"/>
      <c r="G15" s="8"/>
      <c r="H15" s="9"/>
    </row>
    <row r="16">
      <c r="A16" s="15" t="s">
        <v>17</v>
      </c>
      <c r="B16" s="20" t="s">
        <v>18</v>
      </c>
    </row>
    <row r="17">
      <c r="A17" s="15" t="s">
        <v>19</v>
      </c>
      <c r="B17" s="12">
        <v>420.0</v>
      </c>
    </row>
    <row r="18">
      <c r="A18" s="15" t="s">
        <v>20</v>
      </c>
      <c r="B18" s="18" t="s">
        <v>21</v>
      </c>
    </row>
    <row r="19">
      <c r="A19" s="15" t="s">
        <v>22</v>
      </c>
      <c r="B19" s="21">
        <f>CONFIG!B11</f>
        <v>14</v>
      </c>
    </row>
    <row r="20">
      <c r="A20" s="15" t="s">
        <v>23</v>
      </c>
      <c r="B20" s="22" t="s">
        <v>24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H2"/>
    <mergeCell ref="A4:H4"/>
    <mergeCell ref="A8:H8"/>
    <mergeCell ref="A15:H15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4.0"/>
    <col customWidth="1" min="2" max="3" width="20.0"/>
    <col customWidth="1" min="4" max="8" width="22.0"/>
    <col customWidth="1" min="9" max="26" width="8.71"/>
  </cols>
  <sheetData>
    <row r="1" ht="31.5" customHeight="1">
      <c r="A1" s="1" t="s">
        <v>25</v>
      </c>
      <c r="B1" s="2"/>
      <c r="C1" s="2"/>
      <c r="D1" s="2"/>
      <c r="E1" s="2"/>
      <c r="F1" s="2"/>
      <c r="G1" s="2"/>
      <c r="H1" s="3"/>
    </row>
    <row r="2">
      <c r="A2" s="4"/>
      <c r="B2" s="5"/>
      <c r="C2" s="5"/>
      <c r="D2" s="5"/>
      <c r="E2" s="5"/>
      <c r="F2" s="5"/>
      <c r="G2" s="5"/>
      <c r="H2" s="6"/>
    </row>
    <row r="4">
      <c r="A4" s="13" t="s">
        <v>26</v>
      </c>
      <c r="B4" s="8"/>
      <c r="C4" s="8"/>
      <c r="D4" s="8"/>
      <c r="E4" s="8"/>
      <c r="F4" s="8"/>
      <c r="G4" s="8"/>
      <c r="H4" s="9"/>
    </row>
    <row r="6">
      <c r="A6" s="7" t="s">
        <v>27</v>
      </c>
      <c r="B6" s="9"/>
      <c r="C6" s="7" t="s">
        <v>28</v>
      </c>
      <c r="D6" s="9"/>
      <c r="E6" s="7" t="s">
        <v>29</v>
      </c>
      <c r="F6" s="9"/>
      <c r="G6" s="7" t="s">
        <v>30</v>
      </c>
      <c r="H6" s="9"/>
    </row>
    <row r="7">
      <c r="A7" s="23">
        <f>RESUMEN_MENSUAL!B9</f>
        <v>42169</v>
      </c>
      <c r="B7" s="9"/>
      <c r="C7" s="23">
        <f>RESUMEN_MENSUAL!B11</f>
        <v>4216.9</v>
      </c>
      <c r="D7" s="9"/>
      <c r="E7" s="23">
        <f>RESUMEN_MENSUAL!B12</f>
        <v>16867.6</v>
      </c>
      <c r="F7" s="9"/>
      <c r="G7" s="23">
        <f>RESUMEN_MENSUAL!B14</f>
        <v>1777.87</v>
      </c>
      <c r="H7" s="9"/>
    </row>
    <row r="10">
      <c r="A10" s="24" t="s">
        <v>31</v>
      </c>
    </row>
    <row r="11">
      <c r="A11" s="15" t="s">
        <v>9</v>
      </c>
      <c r="B11" s="17">
        <f>RESUMEN_MENSUAL!B10</f>
        <v>21084.5</v>
      </c>
    </row>
    <row r="12">
      <c r="A12" s="15" t="s">
        <v>32</v>
      </c>
      <c r="B12" s="17">
        <f>RESUMEN_MENSUAL!B11</f>
        <v>4216.9</v>
      </c>
    </row>
    <row r="13">
      <c r="A13" s="15" t="s">
        <v>13</v>
      </c>
      <c r="B13" s="17">
        <f>RESUMEN_MENSUAL!B12</f>
        <v>16867.6</v>
      </c>
    </row>
    <row r="16">
      <c r="A16" s="24" t="s">
        <v>33</v>
      </c>
    </row>
    <row r="17">
      <c r="A17" s="25" t="s">
        <v>34</v>
      </c>
      <c r="B17" s="25" t="s">
        <v>32</v>
      </c>
      <c r="C17" s="25" t="s">
        <v>35</v>
      </c>
    </row>
    <row r="18">
      <c r="A18" s="10">
        <v>1.0</v>
      </c>
      <c r="B18" s="17">
        <f>IF(REGISTRO!C6=RESUMEN_MENSUAL!$B$6,REGISTRO!F6,0)</f>
        <v>195.9</v>
      </c>
      <c r="C18" s="17">
        <f t="shared" ref="C18:C47" si="1">SUM($B$18:B18)</f>
        <v>195.9</v>
      </c>
    </row>
    <row r="19">
      <c r="A19" s="10">
        <v>2.0</v>
      </c>
      <c r="B19" s="17">
        <f>IF(REGISTRO!C7=RESUMEN_MENSUAL!$B$6,REGISTRO!F7,0)</f>
        <v>115.1</v>
      </c>
      <c r="C19" s="17">
        <f t="shared" si="1"/>
        <v>311</v>
      </c>
    </row>
    <row r="20">
      <c r="A20" s="10">
        <v>3.0</v>
      </c>
      <c r="B20" s="17">
        <f>IF(REGISTRO!C8=RESUMEN_MENSUAL!$B$6,REGISTRO!F8,0)</f>
        <v>203.5</v>
      </c>
      <c r="C20" s="17">
        <f t="shared" si="1"/>
        <v>514.5</v>
      </c>
    </row>
    <row r="21" ht="15.75" customHeight="1">
      <c r="A21" s="10">
        <v>4.0</v>
      </c>
      <c r="B21" s="17">
        <f>IF(REGISTRO!C9=RESUMEN_MENSUAL!$B$6,REGISTRO!F9,0)</f>
        <v>151.4</v>
      </c>
      <c r="C21" s="17">
        <f t="shared" si="1"/>
        <v>665.9</v>
      </c>
    </row>
    <row r="22" ht="15.75" customHeight="1">
      <c r="A22" s="10">
        <v>5.0</v>
      </c>
      <c r="B22" s="17">
        <f>IF(REGISTRO!C10=RESUMEN_MENSUAL!$B$6,REGISTRO!F10,0)</f>
        <v>112.6</v>
      </c>
      <c r="C22" s="17">
        <f t="shared" si="1"/>
        <v>778.5</v>
      </c>
    </row>
    <row r="23" ht="15.75" customHeight="1">
      <c r="A23" s="10">
        <v>6.0</v>
      </c>
      <c r="B23" s="17">
        <f>IF(REGISTRO!C11=RESUMEN_MENSUAL!$B$6,REGISTRO!F11,0)</f>
        <v>208.6</v>
      </c>
      <c r="C23" s="17">
        <f t="shared" si="1"/>
        <v>987.1</v>
      </c>
    </row>
    <row r="24" ht="15.75" customHeight="1">
      <c r="A24" s="10">
        <v>7.0</v>
      </c>
      <c r="B24" s="17">
        <f>IF(REGISTRO!C12=RESUMEN_MENSUAL!$B$6,REGISTRO!F12,0)</f>
        <v>220.4</v>
      </c>
      <c r="C24" s="17">
        <f t="shared" si="1"/>
        <v>1207.5</v>
      </c>
    </row>
    <row r="25" ht="15.75" customHeight="1">
      <c r="A25" s="10">
        <v>8.0</v>
      </c>
      <c r="B25" s="17">
        <f>IF(REGISTRO!C13=RESUMEN_MENSUAL!$B$6,REGISTRO!F13,0)</f>
        <v>121.9</v>
      </c>
      <c r="C25" s="17">
        <f t="shared" si="1"/>
        <v>1329.4</v>
      </c>
    </row>
    <row r="26" ht="15.75" customHeight="1">
      <c r="A26" s="10">
        <v>9.0</v>
      </c>
      <c r="B26" s="17">
        <f>IF(REGISTRO!C14=RESUMEN_MENSUAL!$B$6,REGISTRO!F14,0)</f>
        <v>133.9</v>
      </c>
      <c r="C26" s="17">
        <f t="shared" si="1"/>
        <v>1463.3</v>
      </c>
    </row>
    <row r="27" ht="15.75" customHeight="1">
      <c r="A27" s="10">
        <v>10.0</v>
      </c>
      <c r="B27" s="17">
        <f>IF(REGISTRO!C15=RESUMEN_MENSUAL!$B$6,REGISTRO!F15,0)</f>
        <v>138.5</v>
      </c>
      <c r="C27" s="17">
        <f t="shared" si="1"/>
        <v>1601.8</v>
      </c>
    </row>
    <row r="28" ht="15.75" customHeight="1">
      <c r="A28" s="10">
        <v>11.0</v>
      </c>
      <c r="B28" s="17">
        <f>IF(REGISTRO!C16=RESUMEN_MENSUAL!$B$6,REGISTRO!F16,0)</f>
        <v>214.4</v>
      </c>
      <c r="C28" s="17">
        <f t="shared" si="1"/>
        <v>1816.2</v>
      </c>
    </row>
    <row r="29" ht="15.75" customHeight="1">
      <c r="A29" s="10">
        <v>12.0</v>
      </c>
      <c r="B29" s="17">
        <f>IF(REGISTRO!C17=RESUMEN_MENSUAL!$B$6,REGISTRO!F17,0)</f>
        <v>234.8</v>
      </c>
      <c r="C29" s="17">
        <f t="shared" si="1"/>
        <v>2051</v>
      </c>
    </row>
    <row r="30" ht="15.75" customHeight="1">
      <c r="A30" s="10">
        <v>13.0</v>
      </c>
      <c r="B30" s="17">
        <f>IF(REGISTRO!C18=RESUMEN_MENSUAL!$B$6,REGISTRO!F18,0)</f>
        <v>183.2</v>
      </c>
      <c r="C30" s="17">
        <f t="shared" si="1"/>
        <v>2234.2</v>
      </c>
    </row>
    <row r="31" ht="15.75" customHeight="1">
      <c r="A31" s="10">
        <v>14.0</v>
      </c>
      <c r="B31" s="17">
        <f>IF(REGISTRO!C19=RESUMEN_MENSUAL!$B$6,REGISTRO!F19,0)</f>
        <v>200.4</v>
      </c>
      <c r="C31" s="17">
        <f t="shared" si="1"/>
        <v>2434.6</v>
      </c>
    </row>
    <row r="32" ht="15.75" customHeight="1">
      <c r="A32" s="10">
        <v>15.0</v>
      </c>
      <c r="B32" s="17">
        <f>IF(REGISTRO!C20=RESUMEN_MENSUAL!$B$6,REGISTRO!F20,0)</f>
        <v>81.3</v>
      </c>
      <c r="C32" s="17">
        <f t="shared" si="1"/>
        <v>2515.9</v>
      </c>
    </row>
    <row r="33" ht="15.75" customHeight="1">
      <c r="A33" s="10">
        <v>16.0</v>
      </c>
      <c r="B33" s="17">
        <f>IF(REGISTRO!C21=RESUMEN_MENSUAL!$B$6,REGISTRO!F21,0)</f>
        <v>242.4</v>
      </c>
      <c r="C33" s="17">
        <f t="shared" si="1"/>
        <v>2758.3</v>
      </c>
    </row>
    <row r="34" ht="15.75" customHeight="1">
      <c r="A34" s="10">
        <v>17.0</v>
      </c>
      <c r="B34" s="17">
        <f>IF(REGISTRO!C22=RESUMEN_MENSUAL!$B$6,REGISTRO!F22,0)</f>
        <v>195.1</v>
      </c>
      <c r="C34" s="17">
        <f t="shared" si="1"/>
        <v>2953.4</v>
      </c>
    </row>
    <row r="35" ht="15.75" customHeight="1">
      <c r="A35" s="10">
        <v>18.0</v>
      </c>
      <c r="B35" s="17">
        <f>IF(REGISTRO!C23=RESUMEN_MENSUAL!$B$6,REGISTRO!F23,0)</f>
        <v>107.9</v>
      </c>
      <c r="C35" s="17">
        <f t="shared" si="1"/>
        <v>3061.3</v>
      </c>
    </row>
    <row r="36" ht="15.75" customHeight="1">
      <c r="A36" s="10">
        <v>19.0</v>
      </c>
      <c r="B36" s="17">
        <f>IF(REGISTRO!C24=RESUMEN_MENSUAL!$B$6,REGISTRO!F24,0)</f>
        <v>197.7</v>
      </c>
      <c r="C36" s="17">
        <f t="shared" si="1"/>
        <v>3259</v>
      </c>
    </row>
    <row r="37" ht="15.75" customHeight="1">
      <c r="A37" s="10">
        <v>20.0</v>
      </c>
      <c r="B37" s="17">
        <f>IF(REGISTRO!C25=RESUMEN_MENSUAL!$B$6,REGISTRO!F25,0)</f>
        <v>174.3</v>
      </c>
      <c r="C37" s="17">
        <f t="shared" si="1"/>
        <v>3433.3</v>
      </c>
    </row>
    <row r="38" ht="15.75" customHeight="1">
      <c r="A38" s="10">
        <v>21.0</v>
      </c>
      <c r="B38" s="17">
        <f>IF(REGISTRO!C26=RESUMEN_MENSUAL!$B$6,REGISTRO!F26,0)</f>
        <v>120.2</v>
      </c>
      <c r="C38" s="17">
        <f t="shared" si="1"/>
        <v>3553.5</v>
      </c>
    </row>
    <row r="39" ht="15.75" customHeight="1">
      <c r="A39" s="10">
        <v>22.0</v>
      </c>
      <c r="B39" s="17">
        <f>IF(REGISTRO!C27=RESUMEN_MENSUAL!$B$6,REGISTRO!F27,0)</f>
        <v>196</v>
      </c>
      <c r="C39" s="17">
        <f t="shared" si="1"/>
        <v>3749.5</v>
      </c>
    </row>
    <row r="40" ht="15.75" customHeight="1">
      <c r="A40" s="10">
        <v>23.0</v>
      </c>
      <c r="B40" s="17">
        <f>IF(REGISTRO!C28=RESUMEN_MENSUAL!$B$6,REGISTRO!F28,0)</f>
        <v>237.6</v>
      </c>
      <c r="C40" s="17">
        <f t="shared" si="1"/>
        <v>3987.1</v>
      </c>
    </row>
    <row r="41" ht="15.75" customHeight="1">
      <c r="A41" s="10">
        <v>24.0</v>
      </c>
      <c r="B41" s="17">
        <f>IF(REGISTRO!C29=RESUMEN_MENSUAL!$B$6,REGISTRO!F29,0)</f>
        <v>229.8</v>
      </c>
      <c r="C41" s="17">
        <f t="shared" si="1"/>
        <v>4216.9</v>
      </c>
    </row>
    <row r="42" ht="15.75" customHeight="1">
      <c r="A42" s="10">
        <v>25.0</v>
      </c>
      <c r="B42" s="17">
        <f>IF(REGISTRO!C30=RESUMEN_MENSUAL!$B$6,REGISTRO!F30,0)</f>
        <v>0</v>
      </c>
      <c r="C42" s="17">
        <f t="shared" si="1"/>
        <v>4216.9</v>
      </c>
    </row>
    <row r="43" ht="15.75" customHeight="1">
      <c r="A43" s="10">
        <v>26.0</v>
      </c>
      <c r="B43" s="17">
        <f>IF(REGISTRO!C31=RESUMEN_MENSUAL!$B$6,REGISTRO!F31,0)</f>
        <v>0</v>
      </c>
      <c r="C43" s="17">
        <f t="shared" si="1"/>
        <v>4216.9</v>
      </c>
    </row>
    <row r="44" ht="15.75" customHeight="1">
      <c r="A44" s="10">
        <v>27.0</v>
      </c>
      <c r="B44" s="17">
        <f>IF(REGISTRO!C32=RESUMEN_MENSUAL!$B$6,REGISTRO!F32,0)</f>
        <v>0</v>
      </c>
      <c r="C44" s="17">
        <f t="shared" si="1"/>
        <v>4216.9</v>
      </c>
    </row>
    <row r="45" ht="15.75" customHeight="1">
      <c r="A45" s="10">
        <v>28.0</v>
      </c>
      <c r="B45" s="17">
        <f>IF(REGISTRO!C33=RESUMEN_MENSUAL!$B$6,REGISTRO!F33,0)</f>
        <v>0</v>
      </c>
      <c r="C45" s="17">
        <f t="shared" si="1"/>
        <v>4216.9</v>
      </c>
    </row>
    <row r="46" ht="15.75" customHeight="1">
      <c r="A46" s="10">
        <v>29.0</v>
      </c>
      <c r="B46" s="17">
        <f>IF(REGISTRO!C34=RESUMEN_MENSUAL!$B$6,REGISTRO!F34,0)</f>
        <v>0</v>
      </c>
      <c r="C46" s="17">
        <f t="shared" si="1"/>
        <v>4216.9</v>
      </c>
    </row>
    <row r="47" ht="15.75" customHeight="1">
      <c r="A47" s="10">
        <v>30.0</v>
      </c>
      <c r="B47" s="17">
        <f>IF(REGISTRO!C35=RESUMEN_MENSUAL!$B$6,REGISTRO!F35,0)</f>
        <v>0</v>
      </c>
      <c r="C47" s="17">
        <f t="shared" si="1"/>
        <v>4216.9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C7:D7"/>
    <mergeCell ref="E7:F7"/>
    <mergeCell ref="A1:H2"/>
    <mergeCell ref="A4:H4"/>
    <mergeCell ref="A6:B6"/>
    <mergeCell ref="C6:D6"/>
    <mergeCell ref="E6:F6"/>
    <mergeCell ref="G6:H6"/>
    <mergeCell ref="A7:B7"/>
    <mergeCell ref="G7:H7"/>
  </mergeCells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14.0"/>
    <col customWidth="1" min="2" max="2" width="10.0"/>
    <col customWidth="1" min="3" max="3" width="12.0"/>
    <col customWidth="1" min="4" max="7" width="16.0"/>
    <col customWidth="1" min="8" max="8" width="14.0"/>
    <col customWidth="1" min="9" max="9" width="16.0"/>
    <col customWidth="1" min="10" max="10" width="18.0"/>
    <col customWidth="1" min="11" max="12" width="14.0"/>
    <col customWidth="1" min="13" max="13" width="16.0"/>
    <col customWidth="1" min="14" max="14" width="22.0"/>
    <col customWidth="1" min="15" max="26" width="8.71"/>
  </cols>
  <sheetData>
    <row r="1" ht="31.5" customHeight="1">
      <c r="A1" s="1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4" ht="21.75" customHeight="1">
      <c r="A4" s="13" t="s">
        <v>37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</row>
    <row r="5">
      <c r="A5" s="26" t="s">
        <v>2</v>
      </c>
      <c r="B5" s="26" t="s">
        <v>38</v>
      </c>
      <c r="C5" s="26" t="s">
        <v>39</v>
      </c>
      <c r="D5" s="26" t="s">
        <v>40</v>
      </c>
      <c r="E5" s="26" t="s">
        <v>9</v>
      </c>
      <c r="F5" s="26" t="s">
        <v>32</v>
      </c>
      <c r="G5" s="26" t="s">
        <v>13</v>
      </c>
      <c r="H5" s="26" t="s">
        <v>17</v>
      </c>
      <c r="I5" s="26" t="s">
        <v>41</v>
      </c>
      <c r="J5" s="26" t="s">
        <v>20</v>
      </c>
      <c r="K5" s="26" t="s">
        <v>42</v>
      </c>
      <c r="L5" s="26" t="s">
        <v>43</v>
      </c>
      <c r="M5" s="26" t="s">
        <v>44</v>
      </c>
      <c r="N5" s="26" t="s">
        <v>45</v>
      </c>
    </row>
    <row r="6">
      <c r="A6" s="27">
        <v>46023.0</v>
      </c>
      <c r="B6" s="10">
        <f t="shared" ref="B6:B125" si="1">IF(A6="","",WEEKNUM(A6))</f>
        <v>1</v>
      </c>
      <c r="C6" s="10">
        <f t="shared" ref="C6:C125" si="2">IF(A6="","",YEAR(A6)*100+MONTH(A6))</f>
        <v>202601</v>
      </c>
      <c r="D6" s="17">
        <v>1959.0</v>
      </c>
      <c r="E6" s="28">
        <f>IF(OR(A6="",D6=""),"",D6*CONFIG!$B$7)</f>
        <v>979.5</v>
      </c>
      <c r="F6" s="28">
        <f>IF(OR(A6="",D6=""),"",D6*CONFIG!$B$8)</f>
        <v>195.9</v>
      </c>
      <c r="G6" s="28">
        <f>IF(OR(A6="",D6=""),"",D6*CONFIG!$B$9)</f>
        <v>783.6</v>
      </c>
      <c r="H6" s="18" t="s">
        <v>46</v>
      </c>
      <c r="I6" s="17">
        <v>525.62</v>
      </c>
      <c r="J6" s="18"/>
      <c r="K6" s="29" t="str">
        <f>IF(H6="Reinvertir",CONFIG!$B$11,"")</f>
        <v/>
      </c>
      <c r="L6" s="30" t="str">
        <f t="shared" ref="L6:L125" si="3">IF(H6="Reinvertir",A6+K6,"")</f>
        <v/>
      </c>
      <c r="M6" s="27"/>
      <c r="N6" s="22" t="s">
        <v>47</v>
      </c>
    </row>
    <row r="7">
      <c r="A7" s="27">
        <v>46024.0</v>
      </c>
      <c r="B7" s="10">
        <f t="shared" si="1"/>
        <v>1</v>
      </c>
      <c r="C7" s="10">
        <f t="shared" si="2"/>
        <v>202601</v>
      </c>
      <c r="D7" s="17">
        <v>1151.0</v>
      </c>
      <c r="E7" s="28">
        <f>IF(OR(A7="",D7=""),"",D7*CONFIG!$B$7)</f>
        <v>575.5</v>
      </c>
      <c r="F7" s="28">
        <f>IF(OR(A7="",D7=""),"",D7*CONFIG!$B$8)</f>
        <v>115.1</v>
      </c>
      <c r="G7" s="28">
        <f>IF(OR(A7="",D7=""),"",D7*CONFIG!$B$9)</f>
        <v>460.4</v>
      </c>
      <c r="H7" s="18" t="s">
        <v>46</v>
      </c>
      <c r="I7" s="17">
        <v>307.66</v>
      </c>
      <c r="J7" s="18"/>
      <c r="K7" s="29" t="str">
        <f>IF(H7="Reinvertir",CONFIG!$B$11,"")</f>
        <v/>
      </c>
      <c r="L7" s="30" t="str">
        <f t="shared" si="3"/>
        <v/>
      </c>
      <c r="M7" s="27"/>
      <c r="N7" s="22" t="s">
        <v>47</v>
      </c>
    </row>
    <row r="8">
      <c r="A8" s="27">
        <v>46025.0</v>
      </c>
      <c r="B8" s="10">
        <f t="shared" si="1"/>
        <v>1</v>
      </c>
      <c r="C8" s="10">
        <f t="shared" si="2"/>
        <v>202601</v>
      </c>
      <c r="D8" s="17">
        <v>2035.0</v>
      </c>
      <c r="E8" s="28">
        <f>IF(OR(A8="",D8=""),"",D8*CONFIG!$B$7)</f>
        <v>1017.5</v>
      </c>
      <c r="F8" s="28">
        <f>IF(OR(A8="",D8=""),"",D8*CONFIG!$B$8)</f>
        <v>203.5</v>
      </c>
      <c r="G8" s="28">
        <f>IF(OR(A8="",D8=""),"",D8*CONFIG!$B$9)</f>
        <v>814</v>
      </c>
      <c r="H8" s="18" t="s">
        <v>48</v>
      </c>
      <c r="I8" s="17">
        <v>665.97</v>
      </c>
      <c r="J8" s="18" t="s">
        <v>49</v>
      </c>
      <c r="K8" s="29" t="str">
        <f>IF(H8="Reinvertir",CONFIG!$B$11,"")</f>
        <v/>
      </c>
      <c r="L8" s="30" t="str">
        <f t="shared" si="3"/>
        <v/>
      </c>
      <c r="M8" s="27"/>
      <c r="N8" s="22" t="s">
        <v>50</v>
      </c>
    </row>
    <row r="9">
      <c r="A9" s="27">
        <v>46026.0</v>
      </c>
      <c r="B9" s="10">
        <f t="shared" si="1"/>
        <v>2</v>
      </c>
      <c r="C9" s="10">
        <f t="shared" si="2"/>
        <v>202601</v>
      </c>
      <c r="D9" s="17">
        <v>1514.0</v>
      </c>
      <c r="E9" s="28">
        <f>IF(OR(A9="",D9=""),"",D9*CONFIG!$B$7)</f>
        <v>757</v>
      </c>
      <c r="F9" s="28">
        <f>IF(OR(A9="",D9=""),"",D9*CONFIG!$B$8)</f>
        <v>151.4</v>
      </c>
      <c r="G9" s="28">
        <f>IF(OR(A9="",D9=""),"",D9*CONFIG!$B$9)</f>
        <v>605.6</v>
      </c>
      <c r="H9" s="18" t="s">
        <v>46</v>
      </c>
      <c r="I9" s="17">
        <v>210.05</v>
      </c>
      <c r="J9" s="18"/>
      <c r="K9" s="29" t="str">
        <f>IF(H9="Reinvertir",CONFIG!$B$11,"")</f>
        <v/>
      </c>
      <c r="L9" s="30" t="str">
        <f t="shared" si="3"/>
        <v/>
      </c>
      <c r="M9" s="27"/>
      <c r="N9" s="22" t="s">
        <v>47</v>
      </c>
    </row>
    <row r="10">
      <c r="A10" s="27">
        <v>46027.0</v>
      </c>
      <c r="B10" s="10">
        <f t="shared" si="1"/>
        <v>2</v>
      </c>
      <c r="C10" s="10">
        <f t="shared" si="2"/>
        <v>202601</v>
      </c>
      <c r="D10" s="17">
        <v>1126.0</v>
      </c>
      <c r="E10" s="28">
        <f>IF(OR(A10="",D10=""),"",D10*CONFIG!$B$7)</f>
        <v>563</v>
      </c>
      <c r="F10" s="28">
        <f>IF(OR(A10="",D10=""),"",D10*CONFIG!$B$8)</f>
        <v>112.6</v>
      </c>
      <c r="G10" s="28">
        <f>IF(OR(A10="",D10=""),"",D10*CONFIG!$B$9)</f>
        <v>450.4</v>
      </c>
      <c r="H10" s="18" t="s">
        <v>18</v>
      </c>
      <c r="I10" s="17">
        <v>230.58</v>
      </c>
      <c r="J10" s="18" t="s">
        <v>21</v>
      </c>
      <c r="K10" s="29">
        <f>IF(H10="Reinvertir",CONFIG!$B$11,"")</f>
        <v>14</v>
      </c>
      <c r="L10" s="30">
        <f t="shared" si="3"/>
        <v>46041</v>
      </c>
      <c r="M10" s="27"/>
      <c r="N10" s="22" t="s">
        <v>51</v>
      </c>
    </row>
    <row r="11">
      <c r="A11" s="27">
        <v>46028.0</v>
      </c>
      <c r="B11" s="10">
        <f t="shared" si="1"/>
        <v>2</v>
      </c>
      <c r="C11" s="10">
        <f t="shared" si="2"/>
        <v>202601</v>
      </c>
      <c r="D11" s="17">
        <v>2086.0</v>
      </c>
      <c r="E11" s="28">
        <f>IF(OR(A11="",D11=""),"",D11*CONFIG!$B$7)</f>
        <v>1043</v>
      </c>
      <c r="F11" s="28">
        <f>IF(OR(A11="",D11=""),"",D11*CONFIG!$B$8)</f>
        <v>208.6</v>
      </c>
      <c r="G11" s="28">
        <f>IF(OR(A11="",D11=""),"",D11*CONFIG!$B$9)</f>
        <v>834.4</v>
      </c>
      <c r="H11" s="18" t="s">
        <v>18</v>
      </c>
      <c r="I11" s="17">
        <v>499.97</v>
      </c>
      <c r="J11" s="18" t="s">
        <v>49</v>
      </c>
      <c r="K11" s="29">
        <f>IF(H11="Reinvertir",CONFIG!$B$11,"")</f>
        <v>14</v>
      </c>
      <c r="L11" s="30">
        <f t="shared" si="3"/>
        <v>46042</v>
      </c>
      <c r="M11" s="27">
        <v>46035.0</v>
      </c>
      <c r="N11" s="22" t="s">
        <v>52</v>
      </c>
    </row>
    <row r="12">
      <c r="A12" s="27">
        <v>46029.0</v>
      </c>
      <c r="B12" s="10">
        <f t="shared" si="1"/>
        <v>2</v>
      </c>
      <c r="C12" s="10">
        <f t="shared" si="2"/>
        <v>202601</v>
      </c>
      <c r="D12" s="17">
        <v>2204.0</v>
      </c>
      <c r="E12" s="28">
        <f>IF(OR(A12="",D12=""),"",D12*CONFIG!$B$7)</f>
        <v>1102</v>
      </c>
      <c r="F12" s="28">
        <f>IF(OR(A12="",D12=""),"",D12*CONFIG!$B$8)</f>
        <v>220.4</v>
      </c>
      <c r="G12" s="28">
        <f>IF(OR(A12="",D12=""),"",D12*CONFIG!$B$9)</f>
        <v>881.6</v>
      </c>
      <c r="H12" s="18" t="s">
        <v>48</v>
      </c>
      <c r="I12" s="17">
        <v>775.15</v>
      </c>
      <c r="J12" s="18" t="s">
        <v>53</v>
      </c>
      <c r="K12" s="29" t="str">
        <f>IF(H12="Reinvertir",CONFIG!$B$11,"")</f>
        <v/>
      </c>
      <c r="L12" s="30" t="str">
        <f t="shared" si="3"/>
        <v/>
      </c>
      <c r="M12" s="27"/>
      <c r="N12" s="22" t="s">
        <v>54</v>
      </c>
    </row>
    <row r="13">
      <c r="A13" s="27">
        <v>46030.0</v>
      </c>
      <c r="B13" s="10">
        <f t="shared" si="1"/>
        <v>2</v>
      </c>
      <c r="C13" s="10">
        <f t="shared" si="2"/>
        <v>202601</v>
      </c>
      <c r="D13" s="17">
        <v>1219.0</v>
      </c>
      <c r="E13" s="28">
        <f>IF(OR(A13="",D13=""),"",D13*CONFIG!$B$7)</f>
        <v>609.5</v>
      </c>
      <c r="F13" s="28">
        <f>IF(OR(A13="",D13=""),"",D13*CONFIG!$B$8)</f>
        <v>121.9</v>
      </c>
      <c r="G13" s="28">
        <f>IF(OR(A13="",D13=""),"",D13*CONFIG!$B$9)</f>
        <v>487.6</v>
      </c>
      <c r="H13" s="18" t="s">
        <v>46</v>
      </c>
      <c r="I13" s="17">
        <v>379.65</v>
      </c>
      <c r="J13" s="18"/>
      <c r="K13" s="29" t="str">
        <f>IF(H13="Reinvertir",CONFIG!$B$11,"")</f>
        <v/>
      </c>
      <c r="L13" s="30" t="str">
        <f t="shared" si="3"/>
        <v/>
      </c>
      <c r="M13" s="27"/>
      <c r="N13" s="22" t="s">
        <v>47</v>
      </c>
    </row>
    <row r="14">
      <c r="A14" s="27">
        <v>46031.0</v>
      </c>
      <c r="B14" s="10">
        <f t="shared" si="1"/>
        <v>2</v>
      </c>
      <c r="C14" s="10">
        <f t="shared" si="2"/>
        <v>202601</v>
      </c>
      <c r="D14" s="17">
        <v>1339.0</v>
      </c>
      <c r="E14" s="28">
        <f>IF(OR(A14="",D14=""),"",D14*CONFIG!$B$7)</f>
        <v>669.5</v>
      </c>
      <c r="F14" s="28">
        <f>IF(OR(A14="",D14=""),"",D14*CONFIG!$B$8)</f>
        <v>133.9</v>
      </c>
      <c r="G14" s="28">
        <f>IF(OR(A14="",D14=""),"",D14*CONFIG!$B$9)</f>
        <v>535.6</v>
      </c>
      <c r="H14" s="18" t="s">
        <v>46</v>
      </c>
      <c r="I14" s="17">
        <v>262.42</v>
      </c>
      <c r="J14" s="18"/>
      <c r="K14" s="29" t="str">
        <f>IF(H14="Reinvertir",CONFIG!$B$11,"")</f>
        <v/>
      </c>
      <c r="L14" s="30" t="str">
        <f t="shared" si="3"/>
        <v/>
      </c>
      <c r="M14" s="27"/>
      <c r="N14" s="22" t="s">
        <v>47</v>
      </c>
    </row>
    <row r="15">
      <c r="A15" s="27">
        <v>46032.0</v>
      </c>
      <c r="B15" s="10">
        <f t="shared" si="1"/>
        <v>2</v>
      </c>
      <c r="C15" s="10">
        <f t="shared" si="2"/>
        <v>202601</v>
      </c>
      <c r="D15" s="17">
        <v>1385.0</v>
      </c>
      <c r="E15" s="28">
        <f>IF(OR(A15="",D15=""),"",D15*CONFIG!$B$7)</f>
        <v>692.5</v>
      </c>
      <c r="F15" s="28">
        <f>IF(OR(A15="",D15=""),"",D15*CONFIG!$B$8)</f>
        <v>138.5</v>
      </c>
      <c r="G15" s="28">
        <f>IF(OR(A15="",D15=""),"",D15*CONFIG!$B$9)</f>
        <v>554</v>
      </c>
      <c r="H15" s="18" t="s">
        <v>48</v>
      </c>
      <c r="I15" s="17">
        <v>466.19</v>
      </c>
      <c r="J15" s="18" t="s">
        <v>55</v>
      </c>
      <c r="K15" s="29" t="str">
        <f>IF(H15="Reinvertir",CONFIG!$B$11,"")</f>
        <v/>
      </c>
      <c r="L15" s="30" t="str">
        <f t="shared" si="3"/>
        <v/>
      </c>
      <c r="M15" s="27"/>
      <c r="N15" s="22" t="s">
        <v>56</v>
      </c>
    </row>
    <row r="16">
      <c r="A16" s="27">
        <v>46033.0</v>
      </c>
      <c r="B16" s="10">
        <f t="shared" si="1"/>
        <v>3</v>
      </c>
      <c r="C16" s="10">
        <f t="shared" si="2"/>
        <v>202601</v>
      </c>
      <c r="D16" s="17">
        <v>2144.0</v>
      </c>
      <c r="E16" s="28">
        <f>IF(OR(A16="",D16=""),"",D16*CONFIG!$B$7)</f>
        <v>1072</v>
      </c>
      <c r="F16" s="28">
        <f>IF(OR(A16="",D16=""),"",D16*CONFIG!$B$8)</f>
        <v>214.4</v>
      </c>
      <c r="G16" s="28">
        <f>IF(OR(A16="",D16=""),"",D16*CONFIG!$B$9)</f>
        <v>857.6</v>
      </c>
      <c r="H16" s="18" t="s">
        <v>18</v>
      </c>
      <c r="I16" s="17">
        <v>476.97</v>
      </c>
      <c r="J16" s="18" t="s">
        <v>57</v>
      </c>
      <c r="K16" s="29">
        <f>IF(H16="Reinvertir",CONFIG!$B$11,"")</f>
        <v>14</v>
      </c>
      <c r="L16" s="30">
        <f t="shared" si="3"/>
        <v>46047</v>
      </c>
      <c r="M16" s="27">
        <v>46047.0</v>
      </c>
      <c r="N16" s="22" t="s">
        <v>58</v>
      </c>
    </row>
    <row r="17">
      <c r="A17" s="27">
        <v>46034.0</v>
      </c>
      <c r="B17" s="10">
        <f t="shared" si="1"/>
        <v>3</v>
      </c>
      <c r="C17" s="10">
        <f t="shared" si="2"/>
        <v>202601</v>
      </c>
      <c r="D17" s="17">
        <v>2348.0</v>
      </c>
      <c r="E17" s="28">
        <f>IF(OR(A17="",D17=""),"",D17*CONFIG!$B$7)</f>
        <v>1174</v>
      </c>
      <c r="F17" s="28">
        <f>IF(OR(A17="",D17=""),"",D17*CONFIG!$B$8)</f>
        <v>234.8</v>
      </c>
      <c r="G17" s="28">
        <f>IF(OR(A17="",D17=""),"",D17*CONFIG!$B$9)</f>
        <v>939.2</v>
      </c>
      <c r="H17" s="18" t="s">
        <v>48</v>
      </c>
      <c r="I17" s="17">
        <v>896.17</v>
      </c>
      <c r="J17" s="18" t="s">
        <v>53</v>
      </c>
      <c r="K17" s="29" t="str">
        <f>IF(H17="Reinvertir",CONFIG!$B$11,"")</f>
        <v/>
      </c>
      <c r="L17" s="30" t="str">
        <f t="shared" si="3"/>
        <v/>
      </c>
      <c r="M17" s="27"/>
      <c r="N17" s="22" t="s">
        <v>54</v>
      </c>
    </row>
    <row r="18">
      <c r="A18" s="27">
        <v>46035.0</v>
      </c>
      <c r="B18" s="10">
        <f t="shared" si="1"/>
        <v>3</v>
      </c>
      <c r="C18" s="10">
        <f t="shared" si="2"/>
        <v>202601</v>
      </c>
      <c r="D18" s="17">
        <v>1832.0</v>
      </c>
      <c r="E18" s="28">
        <f>IF(OR(A18="",D18=""),"",D18*CONFIG!$B$7)</f>
        <v>916</v>
      </c>
      <c r="F18" s="28">
        <f>IF(OR(A18="",D18=""),"",D18*CONFIG!$B$8)</f>
        <v>183.2</v>
      </c>
      <c r="G18" s="28">
        <f>IF(OR(A18="",D18=""),"",D18*CONFIG!$B$9)</f>
        <v>732.8</v>
      </c>
      <c r="H18" s="18" t="s">
        <v>46</v>
      </c>
      <c r="I18" s="17">
        <v>245.33</v>
      </c>
      <c r="J18" s="18"/>
      <c r="K18" s="29" t="str">
        <f>IF(H18="Reinvertir",CONFIG!$B$11,"")</f>
        <v/>
      </c>
      <c r="L18" s="30" t="str">
        <f t="shared" si="3"/>
        <v/>
      </c>
      <c r="M18" s="27"/>
      <c r="N18" s="22" t="s">
        <v>47</v>
      </c>
    </row>
    <row r="19">
      <c r="A19" s="27">
        <v>46036.0</v>
      </c>
      <c r="B19" s="10">
        <f t="shared" si="1"/>
        <v>3</v>
      </c>
      <c r="C19" s="10">
        <f t="shared" si="2"/>
        <v>202601</v>
      </c>
      <c r="D19" s="17">
        <v>2004.0</v>
      </c>
      <c r="E19" s="28">
        <f>IF(OR(A19="",D19=""),"",D19*CONFIG!$B$7)</f>
        <v>1002</v>
      </c>
      <c r="F19" s="28">
        <f>IF(OR(A19="",D19=""),"",D19*CONFIG!$B$8)</f>
        <v>200.4</v>
      </c>
      <c r="G19" s="28">
        <f>IF(OR(A19="",D19=""),"",D19*CONFIG!$B$9)</f>
        <v>801.6</v>
      </c>
      <c r="H19" s="18" t="s">
        <v>46</v>
      </c>
      <c r="I19" s="17">
        <v>356.47</v>
      </c>
      <c r="J19" s="18"/>
      <c r="K19" s="29" t="str">
        <f>IF(H19="Reinvertir",CONFIG!$B$11,"")</f>
        <v/>
      </c>
      <c r="L19" s="30" t="str">
        <f t="shared" si="3"/>
        <v/>
      </c>
      <c r="M19" s="27"/>
      <c r="N19" s="22" t="s">
        <v>47</v>
      </c>
    </row>
    <row r="20">
      <c r="A20" s="27">
        <v>46037.0</v>
      </c>
      <c r="B20" s="10">
        <f t="shared" si="1"/>
        <v>3</v>
      </c>
      <c r="C20" s="10">
        <f t="shared" si="2"/>
        <v>202601</v>
      </c>
      <c r="D20" s="17">
        <v>813.0</v>
      </c>
      <c r="E20" s="28">
        <f>IF(OR(A20="",D20=""),"",D20*CONFIG!$B$7)</f>
        <v>406.5</v>
      </c>
      <c r="F20" s="28">
        <f>IF(OR(A20="",D20=""),"",D20*CONFIG!$B$8)</f>
        <v>81.3</v>
      </c>
      <c r="G20" s="28">
        <f>IF(OR(A20="",D20=""),"",D20*CONFIG!$B$9)</f>
        <v>325.2</v>
      </c>
      <c r="H20" s="18" t="s">
        <v>59</v>
      </c>
      <c r="I20" s="17">
        <v>0.0</v>
      </c>
      <c r="J20" s="18"/>
      <c r="K20" s="29" t="str">
        <f>IF(H20="Reinvertir",CONFIG!$B$11,"")</f>
        <v/>
      </c>
      <c r="L20" s="30" t="str">
        <f t="shared" si="3"/>
        <v/>
      </c>
      <c r="M20" s="27"/>
      <c r="N20" s="22" t="s">
        <v>60</v>
      </c>
    </row>
    <row r="21" ht="15.75" customHeight="1">
      <c r="A21" s="27">
        <v>46038.0</v>
      </c>
      <c r="B21" s="10">
        <f t="shared" si="1"/>
        <v>3</v>
      </c>
      <c r="C21" s="10">
        <f t="shared" si="2"/>
        <v>202601</v>
      </c>
      <c r="D21" s="17">
        <v>2424.0</v>
      </c>
      <c r="E21" s="28">
        <f>IF(OR(A21="",D21=""),"",D21*CONFIG!$B$7)</f>
        <v>1212</v>
      </c>
      <c r="F21" s="28">
        <f>IF(OR(A21="",D21=""),"",D21*CONFIG!$B$8)</f>
        <v>242.4</v>
      </c>
      <c r="G21" s="28">
        <f>IF(OR(A21="",D21=""),"",D21*CONFIG!$B$9)</f>
        <v>969.6</v>
      </c>
      <c r="H21" s="18" t="s">
        <v>46</v>
      </c>
      <c r="I21" s="17">
        <v>425.64</v>
      </c>
      <c r="J21" s="18"/>
      <c r="K21" s="29" t="str">
        <f>IF(H21="Reinvertir",CONFIG!$B$11,"")</f>
        <v/>
      </c>
      <c r="L21" s="30" t="str">
        <f t="shared" si="3"/>
        <v/>
      </c>
      <c r="M21" s="27"/>
      <c r="N21" s="22" t="s">
        <v>47</v>
      </c>
    </row>
    <row r="22" ht="15.75" customHeight="1">
      <c r="A22" s="27">
        <v>46039.0</v>
      </c>
      <c r="B22" s="10">
        <f t="shared" si="1"/>
        <v>3</v>
      </c>
      <c r="C22" s="10">
        <f t="shared" si="2"/>
        <v>202601</v>
      </c>
      <c r="D22" s="17">
        <v>1951.0</v>
      </c>
      <c r="E22" s="28">
        <f>IF(OR(A22="",D22=""),"",D22*CONFIG!$B$7)</f>
        <v>975.5</v>
      </c>
      <c r="F22" s="28">
        <f>IF(OR(A22="",D22=""),"",D22*CONFIG!$B$8)</f>
        <v>195.1</v>
      </c>
      <c r="G22" s="28">
        <f>IF(OR(A22="",D22=""),"",D22*CONFIG!$B$9)</f>
        <v>780.4</v>
      </c>
      <c r="H22" s="18" t="s">
        <v>48</v>
      </c>
      <c r="I22" s="17">
        <v>519.01</v>
      </c>
      <c r="J22" s="18" t="s">
        <v>53</v>
      </c>
      <c r="K22" s="29" t="str">
        <f>IF(H22="Reinvertir",CONFIG!$B$11,"")</f>
        <v/>
      </c>
      <c r="L22" s="30" t="str">
        <f t="shared" si="3"/>
        <v/>
      </c>
      <c r="M22" s="27"/>
      <c r="N22" s="22" t="s">
        <v>54</v>
      </c>
    </row>
    <row r="23" ht="15.75" customHeight="1">
      <c r="A23" s="27">
        <v>46040.0</v>
      </c>
      <c r="B23" s="10">
        <f t="shared" si="1"/>
        <v>4</v>
      </c>
      <c r="C23" s="10">
        <f t="shared" si="2"/>
        <v>202601</v>
      </c>
      <c r="D23" s="17">
        <v>1079.0</v>
      </c>
      <c r="E23" s="28">
        <f>IF(OR(A23="",D23=""),"",D23*CONFIG!$B$7)</f>
        <v>539.5</v>
      </c>
      <c r="F23" s="28">
        <f>IF(OR(A23="",D23=""),"",D23*CONFIG!$B$8)</f>
        <v>107.9</v>
      </c>
      <c r="G23" s="28">
        <f>IF(OR(A23="",D23=""),"",D23*CONFIG!$B$9)</f>
        <v>431.6</v>
      </c>
      <c r="H23" s="18" t="s">
        <v>48</v>
      </c>
      <c r="I23" s="17">
        <v>380.12</v>
      </c>
      <c r="J23" s="18" t="s">
        <v>57</v>
      </c>
      <c r="K23" s="29" t="str">
        <f>IF(H23="Reinvertir",CONFIG!$B$11,"")</f>
        <v/>
      </c>
      <c r="L23" s="30" t="str">
        <f t="shared" si="3"/>
        <v/>
      </c>
      <c r="M23" s="27"/>
      <c r="N23" s="22" t="s">
        <v>61</v>
      </c>
    </row>
    <row r="24" ht="15.75" customHeight="1">
      <c r="A24" s="27">
        <v>46041.0</v>
      </c>
      <c r="B24" s="10">
        <f t="shared" si="1"/>
        <v>4</v>
      </c>
      <c r="C24" s="10">
        <f t="shared" si="2"/>
        <v>202601</v>
      </c>
      <c r="D24" s="17">
        <v>1977.0</v>
      </c>
      <c r="E24" s="28">
        <f>IF(OR(A24="",D24=""),"",D24*CONFIG!$B$7)</f>
        <v>988.5</v>
      </c>
      <c r="F24" s="28">
        <f>IF(OR(A24="",D24=""),"",D24*CONFIG!$B$8)</f>
        <v>197.7</v>
      </c>
      <c r="G24" s="28">
        <f>IF(OR(A24="",D24=""),"",D24*CONFIG!$B$9)</f>
        <v>790.8</v>
      </c>
      <c r="H24" s="18" t="s">
        <v>46</v>
      </c>
      <c r="I24" s="17">
        <v>488.31</v>
      </c>
      <c r="J24" s="18"/>
      <c r="K24" s="29" t="str">
        <f>IF(H24="Reinvertir",CONFIG!$B$11,"")</f>
        <v/>
      </c>
      <c r="L24" s="30" t="str">
        <f t="shared" si="3"/>
        <v/>
      </c>
      <c r="M24" s="27"/>
      <c r="N24" s="22" t="s">
        <v>47</v>
      </c>
    </row>
    <row r="25" ht="15.75" customHeight="1">
      <c r="A25" s="27">
        <v>46042.0</v>
      </c>
      <c r="B25" s="10">
        <f t="shared" si="1"/>
        <v>4</v>
      </c>
      <c r="C25" s="10">
        <f t="shared" si="2"/>
        <v>202601</v>
      </c>
      <c r="D25" s="17">
        <v>1743.0</v>
      </c>
      <c r="E25" s="28">
        <f>IF(OR(A25="",D25=""),"",D25*CONFIG!$B$7)</f>
        <v>871.5</v>
      </c>
      <c r="F25" s="28">
        <f>IF(OR(A25="",D25=""),"",D25*CONFIG!$B$8)</f>
        <v>174.3</v>
      </c>
      <c r="G25" s="28">
        <f>IF(OR(A25="",D25=""),"",D25*CONFIG!$B$9)</f>
        <v>697.2</v>
      </c>
      <c r="H25" s="18" t="s">
        <v>48</v>
      </c>
      <c r="I25" s="17">
        <v>463.89</v>
      </c>
      <c r="J25" s="18" t="s">
        <v>21</v>
      </c>
      <c r="K25" s="29" t="str">
        <f>IF(H25="Reinvertir",CONFIG!$B$11,"")</f>
        <v/>
      </c>
      <c r="L25" s="30" t="str">
        <f t="shared" si="3"/>
        <v/>
      </c>
      <c r="M25" s="27"/>
      <c r="N25" s="22" t="s">
        <v>62</v>
      </c>
    </row>
    <row r="26" ht="15.75" customHeight="1">
      <c r="A26" s="27">
        <v>46043.0</v>
      </c>
      <c r="B26" s="10">
        <f t="shared" si="1"/>
        <v>4</v>
      </c>
      <c r="C26" s="10">
        <f t="shared" si="2"/>
        <v>202601</v>
      </c>
      <c r="D26" s="17">
        <v>1202.0</v>
      </c>
      <c r="E26" s="28">
        <f>IF(OR(A26="",D26=""),"",D26*CONFIG!$B$7)</f>
        <v>601</v>
      </c>
      <c r="F26" s="28">
        <f>IF(OR(A26="",D26=""),"",D26*CONFIG!$B$8)</f>
        <v>120.2</v>
      </c>
      <c r="G26" s="28">
        <f>IF(OR(A26="",D26=""),"",D26*CONFIG!$B$9)</f>
        <v>480.8</v>
      </c>
      <c r="H26" s="18" t="s">
        <v>59</v>
      </c>
      <c r="I26" s="17">
        <v>0.0</v>
      </c>
      <c r="J26" s="18"/>
      <c r="K26" s="29" t="str">
        <f>IF(H26="Reinvertir",CONFIG!$B$11,"")</f>
        <v/>
      </c>
      <c r="L26" s="30" t="str">
        <f t="shared" si="3"/>
        <v/>
      </c>
      <c r="M26" s="27"/>
      <c r="N26" s="22" t="s">
        <v>60</v>
      </c>
    </row>
    <row r="27" ht="15.75" customHeight="1">
      <c r="A27" s="27">
        <v>46044.0</v>
      </c>
      <c r="B27" s="10">
        <f t="shared" si="1"/>
        <v>4</v>
      </c>
      <c r="C27" s="10">
        <f t="shared" si="2"/>
        <v>202601</v>
      </c>
      <c r="D27" s="17">
        <v>1960.0</v>
      </c>
      <c r="E27" s="28">
        <f>IF(OR(A27="",D27=""),"",D27*CONFIG!$B$7)</f>
        <v>980</v>
      </c>
      <c r="F27" s="28">
        <f>IF(OR(A27="",D27=""),"",D27*CONFIG!$B$8)</f>
        <v>196</v>
      </c>
      <c r="G27" s="28">
        <f>IF(OR(A27="",D27=""),"",D27*CONFIG!$B$9)</f>
        <v>784</v>
      </c>
      <c r="H27" s="18" t="s">
        <v>48</v>
      </c>
      <c r="I27" s="17">
        <v>539.27</v>
      </c>
      <c r="J27" s="18" t="s">
        <v>53</v>
      </c>
      <c r="K27" s="29" t="str">
        <f>IF(H27="Reinvertir",CONFIG!$B$11,"")</f>
        <v/>
      </c>
      <c r="L27" s="30" t="str">
        <f t="shared" si="3"/>
        <v/>
      </c>
      <c r="M27" s="27"/>
      <c r="N27" s="22" t="s">
        <v>54</v>
      </c>
    </row>
    <row r="28" ht="15.75" customHeight="1">
      <c r="A28" s="27">
        <v>46045.0</v>
      </c>
      <c r="B28" s="10">
        <f t="shared" si="1"/>
        <v>4</v>
      </c>
      <c r="C28" s="10">
        <f t="shared" si="2"/>
        <v>202601</v>
      </c>
      <c r="D28" s="17">
        <v>2376.0</v>
      </c>
      <c r="E28" s="28">
        <f>IF(OR(A28="",D28=""),"",D28*CONFIG!$B$7)</f>
        <v>1188</v>
      </c>
      <c r="F28" s="28">
        <f>IF(OR(A28="",D28=""),"",D28*CONFIG!$B$8)</f>
        <v>237.6</v>
      </c>
      <c r="G28" s="28">
        <f>IF(OR(A28="",D28=""),"",D28*CONFIG!$B$9)</f>
        <v>950.4</v>
      </c>
      <c r="H28" s="18" t="s">
        <v>48</v>
      </c>
      <c r="I28" s="17">
        <v>591.51</v>
      </c>
      <c r="J28" s="18" t="s">
        <v>55</v>
      </c>
      <c r="K28" s="29" t="str">
        <f>IF(H28="Reinvertir",CONFIG!$B$11,"")</f>
        <v/>
      </c>
      <c r="L28" s="30" t="str">
        <f t="shared" si="3"/>
        <v/>
      </c>
      <c r="M28" s="27"/>
      <c r="N28" s="22" t="s">
        <v>56</v>
      </c>
    </row>
    <row r="29" ht="15.75" customHeight="1">
      <c r="A29" s="27">
        <v>46046.0</v>
      </c>
      <c r="B29" s="10">
        <f t="shared" si="1"/>
        <v>4</v>
      </c>
      <c r="C29" s="10">
        <f t="shared" si="2"/>
        <v>202601</v>
      </c>
      <c r="D29" s="17">
        <v>2298.0</v>
      </c>
      <c r="E29" s="28">
        <f>IF(OR(A29="",D29=""),"",D29*CONFIG!$B$7)</f>
        <v>1149</v>
      </c>
      <c r="F29" s="28">
        <f>IF(OR(A29="",D29=""),"",D29*CONFIG!$B$8)</f>
        <v>229.8</v>
      </c>
      <c r="G29" s="28">
        <f>IF(OR(A29="",D29=""),"",D29*CONFIG!$B$9)</f>
        <v>919.2</v>
      </c>
      <c r="H29" s="18" t="s">
        <v>18</v>
      </c>
      <c r="I29" s="17">
        <v>570.35</v>
      </c>
      <c r="J29" s="18" t="s">
        <v>21</v>
      </c>
      <c r="K29" s="29">
        <f>IF(H29="Reinvertir",CONFIG!$B$11,"")</f>
        <v>14</v>
      </c>
      <c r="L29" s="30">
        <f t="shared" si="3"/>
        <v>46060</v>
      </c>
      <c r="M29" s="27"/>
      <c r="N29" s="22" t="s">
        <v>51</v>
      </c>
    </row>
    <row r="30" ht="15.75" customHeight="1">
      <c r="A30" s="27"/>
      <c r="B30" s="10" t="str">
        <f t="shared" si="1"/>
        <v/>
      </c>
      <c r="C30" s="10" t="str">
        <f t="shared" si="2"/>
        <v/>
      </c>
      <c r="D30" s="17">
        <v>0.0</v>
      </c>
      <c r="E30" s="28" t="str">
        <f>IF(OR(A30="",D30=""),"",D30*CONFIG!$B$7)</f>
        <v/>
      </c>
      <c r="F30" s="28" t="str">
        <f>IF(OR(A30="",D30=""),"",D30*CONFIG!$B$8)</f>
        <v/>
      </c>
      <c r="G30" s="28" t="str">
        <f>IF(OR(A30="",D30=""),"",D30*CONFIG!$B$9)</f>
        <v/>
      </c>
      <c r="H30" s="18"/>
      <c r="I30" s="17">
        <v>0.0</v>
      </c>
      <c r="J30" s="18"/>
      <c r="K30" s="29" t="str">
        <f>IF(H30="Reinvertir",CONFIG!$B$11,"")</f>
        <v/>
      </c>
      <c r="L30" s="30" t="str">
        <f t="shared" si="3"/>
        <v/>
      </c>
      <c r="M30" s="27"/>
      <c r="N30" s="22"/>
    </row>
    <row r="31" ht="15.75" customHeight="1">
      <c r="A31" s="27"/>
      <c r="B31" s="10" t="str">
        <f t="shared" si="1"/>
        <v/>
      </c>
      <c r="C31" s="10" t="str">
        <f t="shared" si="2"/>
        <v/>
      </c>
      <c r="D31" s="17">
        <v>0.0</v>
      </c>
      <c r="E31" s="28" t="str">
        <f>IF(OR(A31="",D31=""),"",D31*CONFIG!$B$7)</f>
        <v/>
      </c>
      <c r="F31" s="28" t="str">
        <f>IF(OR(A31="",D31=""),"",D31*CONFIG!$B$8)</f>
        <v/>
      </c>
      <c r="G31" s="28" t="str">
        <f>IF(OR(A31="",D31=""),"",D31*CONFIG!$B$9)</f>
        <v/>
      </c>
      <c r="H31" s="18"/>
      <c r="I31" s="17">
        <v>0.0</v>
      </c>
      <c r="J31" s="18"/>
      <c r="K31" s="29" t="str">
        <f>IF(H31="Reinvertir",CONFIG!$B$11,"")</f>
        <v/>
      </c>
      <c r="L31" s="30" t="str">
        <f t="shared" si="3"/>
        <v/>
      </c>
      <c r="M31" s="27"/>
      <c r="N31" s="22"/>
    </row>
    <row r="32" ht="15.75" customHeight="1">
      <c r="A32" s="27"/>
      <c r="B32" s="10" t="str">
        <f t="shared" si="1"/>
        <v/>
      </c>
      <c r="C32" s="10" t="str">
        <f t="shared" si="2"/>
        <v/>
      </c>
      <c r="D32" s="17">
        <v>0.0</v>
      </c>
      <c r="E32" s="28" t="str">
        <f>IF(OR(A32="",D32=""),"",D32*CONFIG!$B$7)</f>
        <v/>
      </c>
      <c r="F32" s="28" t="str">
        <f>IF(OR(A32="",D32=""),"",D32*CONFIG!$B$8)</f>
        <v/>
      </c>
      <c r="G32" s="28" t="str">
        <f>IF(OR(A32="",D32=""),"",D32*CONFIG!$B$9)</f>
        <v/>
      </c>
      <c r="H32" s="18"/>
      <c r="I32" s="17">
        <v>0.0</v>
      </c>
      <c r="J32" s="18"/>
      <c r="K32" s="29" t="str">
        <f>IF(H32="Reinvertir",CONFIG!$B$11,"")</f>
        <v/>
      </c>
      <c r="L32" s="30" t="str">
        <f t="shared" si="3"/>
        <v/>
      </c>
      <c r="M32" s="27"/>
      <c r="N32" s="22"/>
    </row>
    <row r="33" ht="15.75" customHeight="1">
      <c r="A33" s="27"/>
      <c r="B33" s="10" t="str">
        <f t="shared" si="1"/>
        <v/>
      </c>
      <c r="C33" s="10" t="str">
        <f t="shared" si="2"/>
        <v/>
      </c>
      <c r="D33" s="17">
        <v>0.0</v>
      </c>
      <c r="E33" s="28" t="str">
        <f>IF(OR(A33="",D33=""),"",D33*CONFIG!$B$7)</f>
        <v/>
      </c>
      <c r="F33" s="28" t="str">
        <f>IF(OR(A33="",D33=""),"",D33*CONFIG!$B$8)</f>
        <v/>
      </c>
      <c r="G33" s="28" t="str">
        <f>IF(OR(A33="",D33=""),"",D33*CONFIG!$B$9)</f>
        <v/>
      </c>
      <c r="H33" s="18"/>
      <c r="I33" s="17">
        <v>0.0</v>
      </c>
      <c r="J33" s="18"/>
      <c r="K33" s="29" t="str">
        <f>IF(H33="Reinvertir",CONFIG!$B$11,"")</f>
        <v/>
      </c>
      <c r="L33" s="30" t="str">
        <f t="shared" si="3"/>
        <v/>
      </c>
      <c r="M33" s="27"/>
      <c r="N33" s="22"/>
    </row>
    <row r="34" ht="15.75" customHeight="1">
      <c r="A34" s="27"/>
      <c r="B34" s="10" t="str">
        <f t="shared" si="1"/>
        <v/>
      </c>
      <c r="C34" s="10" t="str">
        <f t="shared" si="2"/>
        <v/>
      </c>
      <c r="D34" s="17">
        <v>0.0</v>
      </c>
      <c r="E34" s="28" t="str">
        <f>IF(OR(A34="",D34=""),"",D34*CONFIG!$B$7)</f>
        <v/>
      </c>
      <c r="F34" s="28" t="str">
        <f>IF(OR(A34="",D34=""),"",D34*CONFIG!$B$8)</f>
        <v/>
      </c>
      <c r="G34" s="28" t="str">
        <f>IF(OR(A34="",D34=""),"",D34*CONFIG!$B$9)</f>
        <v/>
      </c>
      <c r="H34" s="18"/>
      <c r="I34" s="17">
        <v>0.0</v>
      </c>
      <c r="J34" s="18"/>
      <c r="K34" s="29" t="str">
        <f>IF(H34="Reinvertir",CONFIG!$B$11,"")</f>
        <v/>
      </c>
      <c r="L34" s="30" t="str">
        <f t="shared" si="3"/>
        <v/>
      </c>
      <c r="M34" s="27"/>
      <c r="N34" s="22"/>
    </row>
    <row r="35" ht="15.75" customHeight="1">
      <c r="A35" s="27"/>
      <c r="B35" s="10" t="str">
        <f t="shared" si="1"/>
        <v/>
      </c>
      <c r="C35" s="10" t="str">
        <f t="shared" si="2"/>
        <v/>
      </c>
      <c r="D35" s="17">
        <v>0.0</v>
      </c>
      <c r="E35" s="28" t="str">
        <f>IF(OR(A35="",D35=""),"",D35*CONFIG!$B$7)</f>
        <v/>
      </c>
      <c r="F35" s="28" t="str">
        <f>IF(OR(A35="",D35=""),"",D35*CONFIG!$B$8)</f>
        <v/>
      </c>
      <c r="G35" s="28" t="str">
        <f>IF(OR(A35="",D35=""),"",D35*CONFIG!$B$9)</f>
        <v/>
      </c>
      <c r="H35" s="18"/>
      <c r="I35" s="17">
        <v>0.0</v>
      </c>
      <c r="J35" s="18"/>
      <c r="K35" s="29" t="str">
        <f>IF(H35="Reinvertir",CONFIG!$B$11,"")</f>
        <v/>
      </c>
      <c r="L35" s="30" t="str">
        <f t="shared" si="3"/>
        <v/>
      </c>
      <c r="M35" s="27"/>
      <c r="N35" s="22"/>
    </row>
    <row r="36" ht="15.75" customHeight="1">
      <c r="A36" s="27"/>
      <c r="B36" s="10" t="str">
        <f t="shared" si="1"/>
        <v/>
      </c>
      <c r="C36" s="10" t="str">
        <f t="shared" si="2"/>
        <v/>
      </c>
      <c r="D36" s="17">
        <v>0.0</v>
      </c>
      <c r="E36" s="28" t="str">
        <f>IF(OR(A36="",D36=""),"",D36*CONFIG!$B$7)</f>
        <v/>
      </c>
      <c r="F36" s="28" t="str">
        <f>IF(OR(A36="",D36=""),"",D36*CONFIG!$B$8)</f>
        <v/>
      </c>
      <c r="G36" s="28" t="str">
        <f>IF(OR(A36="",D36=""),"",D36*CONFIG!$B$9)</f>
        <v/>
      </c>
      <c r="H36" s="18"/>
      <c r="I36" s="17">
        <v>0.0</v>
      </c>
      <c r="J36" s="18"/>
      <c r="K36" s="29" t="str">
        <f>IF(H36="Reinvertir",CONFIG!$B$11,"")</f>
        <v/>
      </c>
      <c r="L36" s="30" t="str">
        <f t="shared" si="3"/>
        <v/>
      </c>
      <c r="M36" s="27"/>
      <c r="N36" s="22"/>
    </row>
    <row r="37" ht="15.75" customHeight="1">
      <c r="A37" s="27"/>
      <c r="B37" s="10" t="str">
        <f t="shared" si="1"/>
        <v/>
      </c>
      <c r="C37" s="10" t="str">
        <f t="shared" si="2"/>
        <v/>
      </c>
      <c r="D37" s="17">
        <v>0.0</v>
      </c>
      <c r="E37" s="28" t="str">
        <f>IF(OR(A37="",D37=""),"",D37*CONFIG!$B$7)</f>
        <v/>
      </c>
      <c r="F37" s="28" t="str">
        <f>IF(OR(A37="",D37=""),"",D37*CONFIG!$B$8)</f>
        <v/>
      </c>
      <c r="G37" s="28" t="str">
        <f>IF(OR(A37="",D37=""),"",D37*CONFIG!$B$9)</f>
        <v/>
      </c>
      <c r="H37" s="18"/>
      <c r="I37" s="17">
        <v>0.0</v>
      </c>
      <c r="J37" s="18"/>
      <c r="K37" s="29" t="str">
        <f>IF(H37="Reinvertir",CONFIG!$B$11,"")</f>
        <v/>
      </c>
      <c r="L37" s="30" t="str">
        <f t="shared" si="3"/>
        <v/>
      </c>
      <c r="M37" s="27"/>
      <c r="N37" s="22"/>
    </row>
    <row r="38" ht="15.75" customHeight="1">
      <c r="A38" s="27"/>
      <c r="B38" s="10" t="str">
        <f t="shared" si="1"/>
        <v/>
      </c>
      <c r="C38" s="10" t="str">
        <f t="shared" si="2"/>
        <v/>
      </c>
      <c r="D38" s="17">
        <v>0.0</v>
      </c>
      <c r="E38" s="28" t="str">
        <f>IF(OR(A38="",D38=""),"",D38*CONFIG!$B$7)</f>
        <v/>
      </c>
      <c r="F38" s="28" t="str">
        <f>IF(OR(A38="",D38=""),"",D38*CONFIG!$B$8)</f>
        <v/>
      </c>
      <c r="G38" s="28" t="str">
        <f>IF(OR(A38="",D38=""),"",D38*CONFIG!$B$9)</f>
        <v/>
      </c>
      <c r="H38" s="18"/>
      <c r="I38" s="17">
        <v>0.0</v>
      </c>
      <c r="J38" s="18"/>
      <c r="K38" s="29" t="str">
        <f>IF(H38="Reinvertir",CONFIG!$B$11,"")</f>
        <v/>
      </c>
      <c r="L38" s="30" t="str">
        <f t="shared" si="3"/>
        <v/>
      </c>
      <c r="M38" s="27"/>
      <c r="N38" s="22"/>
    </row>
    <row r="39" ht="15.75" customHeight="1">
      <c r="A39" s="27"/>
      <c r="B39" s="10" t="str">
        <f t="shared" si="1"/>
        <v/>
      </c>
      <c r="C39" s="10" t="str">
        <f t="shared" si="2"/>
        <v/>
      </c>
      <c r="D39" s="17">
        <v>0.0</v>
      </c>
      <c r="E39" s="28" t="str">
        <f>IF(OR(A39="",D39=""),"",D39*CONFIG!$B$7)</f>
        <v/>
      </c>
      <c r="F39" s="28" t="str">
        <f>IF(OR(A39="",D39=""),"",D39*CONFIG!$B$8)</f>
        <v/>
      </c>
      <c r="G39" s="28" t="str">
        <f>IF(OR(A39="",D39=""),"",D39*CONFIG!$B$9)</f>
        <v/>
      </c>
      <c r="H39" s="18"/>
      <c r="I39" s="17">
        <v>0.0</v>
      </c>
      <c r="J39" s="18"/>
      <c r="K39" s="29" t="str">
        <f>IF(H39="Reinvertir",CONFIG!$B$11,"")</f>
        <v/>
      </c>
      <c r="L39" s="30" t="str">
        <f t="shared" si="3"/>
        <v/>
      </c>
      <c r="M39" s="27"/>
      <c r="N39" s="22"/>
    </row>
    <row r="40" ht="15.75" customHeight="1">
      <c r="A40" s="27"/>
      <c r="B40" s="10" t="str">
        <f t="shared" si="1"/>
        <v/>
      </c>
      <c r="C40" s="10" t="str">
        <f t="shared" si="2"/>
        <v/>
      </c>
      <c r="D40" s="17">
        <v>0.0</v>
      </c>
      <c r="E40" s="28" t="str">
        <f>IF(OR(A40="",D40=""),"",D40*CONFIG!$B$7)</f>
        <v/>
      </c>
      <c r="F40" s="28" t="str">
        <f>IF(OR(A40="",D40=""),"",D40*CONFIG!$B$8)</f>
        <v/>
      </c>
      <c r="G40" s="28" t="str">
        <f>IF(OR(A40="",D40=""),"",D40*CONFIG!$B$9)</f>
        <v/>
      </c>
      <c r="H40" s="18"/>
      <c r="I40" s="17">
        <v>0.0</v>
      </c>
      <c r="J40" s="18"/>
      <c r="K40" s="29" t="str">
        <f>IF(H40="Reinvertir",CONFIG!$B$11,"")</f>
        <v/>
      </c>
      <c r="L40" s="30" t="str">
        <f t="shared" si="3"/>
        <v/>
      </c>
      <c r="M40" s="27"/>
      <c r="N40" s="22"/>
    </row>
    <row r="41" ht="15.75" customHeight="1">
      <c r="A41" s="27"/>
      <c r="B41" s="10" t="str">
        <f t="shared" si="1"/>
        <v/>
      </c>
      <c r="C41" s="10" t="str">
        <f t="shared" si="2"/>
        <v/>
      </c>
      <c r="D41" s="17">
        <v>0.0</v>
      </c>
      <c r="E41" s="28" t="str">
        <f>IF(OR(A41="",D41=""),"",D41*CONFIG!$B$7)</f>
        <v/>
      </c>
      <c r="F41" s="28" t="str">
        <f>IF(OR(A41="",D41=""),"",D41*CONFIG!$B$8)</f>
        <v/>
      </c>
      <c r="G41" s="28" t="str">
        <f>IF(OR(A41="",D41=""),"",D41*CONFIG!$B$9)</f>
        <v/>
      </c>
      <c r="H41" s="18"/>
      <c r="I41" s="17">
        <v>0.0</v>
      </c>
      <c r="J41" s="18"/>
      <c r="K41" s="29" t="str">
        <f>IF(H41="Reinvertir",CONFIG!$B$11,"")</f>
        <v/>
      </c>
      <c r="L41" s="30" t="str">
        <f t="shared" si="3"/>
        <v/>
      </c>
      <c r="M41" s="27"/>
      <c r="N41" s="22"/>
    </row>
    <row r="42" ht="15.75" customHeight="1">
      <c r="A42" s="27"/>
      <c r="B42" s="10" t="str">
        <f t="shared" si="1"/>
        <v/>
      </c>
      <c r="C42" s="10" t="str">
        <f t="shared" si="2"/>
        <v/>
      </c>
      <c r="D42" s="17">
        <v>0.0</v>
      </c>
      <c r="E42" s="28" t="str">
        <f>IF(OR(A42="",D42=""),"",D42*CONFIG!$B$7)</f>
        <v/>
      </c>
      <c r="F42" s="28" t="str">
        <f>IF(OR(A42="",D42=""),"",D42*CONFIG!$B$8)</f>
        <v/>
      </c>
      <c r="G42" s="28" t="str">
        <f>IF(OR(A42="",D42=""),"",D42*CONFIG!$B$9)</f>
        <v/>
      </c>
      <c r="H42" s="18"/>
      <c r="I42" s="17">
        <v>0.0</v>
      </c>
      <c r="J42" s="18"/>
      <c r="K42" s="29" t="str">
        <f>IF(H42="Reinvertir",CONFIG!$B$11,"")</f>
        <v/>
      </c>
      <c r="L42" s="30" t="str">
        <f t="shared" si="3"/>
        <v/>
      </c>
      <c r="M42" s="27"/>
      <c r="N42" s="22"/>
    </row>
    <row r="43" ht="15.75" customHeight="1">
      <c r="A43" s="27"/>
      <c r="B43" s="10" t="str">
        <f t="shared" si="1"/>
        <v/>
      </c>
      <c r="C43" s="10" t="str">
        <f t="shared" si="2"/>
        <v/>
      </c>
      <c r="D43" s="17">
        <v>0.0</v>
      </c>
      <c r="E43" s="28" t="str">
        <f>IF(OR(A43="",D43=""),"",D43*CONFIG!$B$7)</f>
        <v/>
      </c>
      <c r="F43" s="28" t="str">
        <f>IF(OR(A43="",D43=""),"",D43*CONFIG!$B$8)</f>
        <v/>
      </c>
      <c r="G43" s="28" t="str">
        <f>IF(OR(A43="",D43=""),"",D43*CONFIG!$B$9)</f>
        <v/>
      </c>
      <c r="H43" s="18"/>
      <c r="I43" s="17">
        <v>0.0</v>
      </c>
      <c r="J43" s="18"/>
      <c r="K43" s="29" t="str">
        <f>IF(H43="Reinvertir",CONFIG!$B$11,"")</f>
        <v/>
      </c>
      <c r="L43" s="30" t="str">
        <f t="shared" si="3"/>
        <v/>
      </c>
      <c r="M43" s="27"/>
      <c r="N43" s="22"/>
    </row>
    <row r="44" ht="15.75" customHeight="1">
      <c r="A44" s="27"/>
      <c r="B44" s="10" t="str">
        <f t="shared" si="1"/>
        <v/>
      </c>
      <c r="C44" s="10" t="str">
        <f t="shared" si="2"/>
        <v/>
      </c>
      <c r="D44" s="17">
        <v>0.0</v>
      </c>
      <c r="E44" s="28" t="str">
        <f>IF(OR(A44="",D44=""),"",D44*CONFIG!$B$7)</f>
        <v/>
      </c>
      <c r="F44" s="28" t="str">
        <f>IF(OR(A44="",D44=""),"",D44*CONFIG!$B$8)</f>
        <v/>
      </c>
      <c r="G44" s="28" t="str">
        <f>IF(OR(A44="",D44=""),"",D44*CONFIG!$B$9)</f>
        <v/>
      </c>
      <c r="H44" s="18"/>
      <c r="I44" s="17">
        <v>0.0</v>
      </c>
      <c r="J44" s="18"/>
      <c r="K44" s="29" t="str">
        <f>IF(H44="Reinvertir",CONFIG!$B$11,"")</f>
        <v/>
      </c>
      <c r="L44" s="30" t="str">
        <f t="shared" si="3"/>
        <v/>
      </c>
      <c r="M44" s="27"/>
      <c r="N44" s="22"/>
    </row>
    <row r="45" ht="15.75" customHeight="1">
      <c r="A45" s="27"/>
      <c r="B45" s="10" t="str">
        <f t="shared" si="1"/>
        <v/>
      </c>
      <c r="C45" s="10" t="str">
        <f t="shared" si="2"/>
        <v/>
      </c>
      <c r="D45" s="17">
        <v>0.0</v>
      </c>
      <c r="E45" s="28" t="str">
        <f>IF(OR(A45="",D45=""),"",D45*CONFIG!$B$7)</f>
        <v/>
      </c>
      <c r="F45" s="28" t="str">
        <f>IF(OR(A45="",D45=""),"",D45*CONFIG!$B$8)</f>
        <v/>
      </c>
      <c r="G45" s="28" t="str">
        <f>IF(OR(A45="",D45=""),"",D45*CONFIG!$B$9)</f>
        <v/>
      </c>
      <c r="H45" s="18"/>
      <c r="I45" s="17">
        <v>0.0</v>
      </c>
      <c r="J45" s="18"/>
      <c r="K45" s="29" t="str">
        <f>IF(H45="Reinvertir",CONFIG!$B$11,"")</f>
        <v/>
      </c>
      <c r="L45" s="30" t="str">
        <f t="shared" si="3"/>
        <v/>
      </c>
      <c r="M45" s="27"/>
      <c r="N45" s="22"/>
    </row>
    <row r="46" ht="15.75" customHeight="1">
      <c r="A46" s="27"/>
      <c r="B46" s="10" t="str">
        <f t="shared" si="1"/>
        <v/>
      </c>
      <c r="C46" s="10" t="str">
        <f t="shared" si="2"/>
        <v/>
      </c>
      <c r="D46" s="17">
        <v>0.0</v>
      </c>
      <c r="E46" s="28" t="str">
        <f>IF(OR(A46="",D46=""),"",D46*CONFIG!$B$7)</f>
        <v/>
      </c>
      <c r="F46" s="28" t="str">
        <f>IF(OR(A46="",D46=""),"",D46*CONFIG!$B$8)</f>
        <v/>
      </c>
      <c r="G46" s="28" t="str">
        <f>IF(OR(A46="",D46=""),"",D46*CONFIG!$B$9)</f>
        <v/>
      </c>
      <c r="H46" s="18"/>
      <c r="I46" s="17">
        <v>0.0</v>
      </c>
      <c r="J46" s="18"/>
      <c r="K46" s="29" t="str">
        <f>IF(H46="Reinvertir",CONFIG!$B$11,"")</f>
        <v/>
      </c>
      <c r="L46" s="30" t="str">
        <f t="shared" si="3"/>
        <v/>
      </c>
      <c r="M46" s="27"/>
      <c r="N46" s="22"/>
    </row>
    <row r="47" ht="15.75" customHeight="1">
      <c r="A47" s="27"/>
      <c r="B47" s="10" t="str">
        <f t="shared" si="1"/>
        <v/>
      </c>
      <c r="C47" s="10" t="str">
        <f t="shared" si="2"/>
        <v/>
      </c>
      <c r="D47" s="17">
        <v>0.0</v>
      </c>
      <c r="E47" s="28" t="str">
        <f>IF(OR(A47="",D47=""),"",D47*CONFIG!$B$7)</f>
        <v/>
      </c>
      <c r="F47" s="28" t="str">
        <f>IF(OR(A47="",D47=""),"",D47*CONFIG!$B$8)</f>
        <v/>
      </c>
      <c r="G47" s="28" t="str">
        <f>IF(OR(A47="",D47=""),"",D47*CONFIG!$B$9)</f>
        <v/>
      </c>
      <c r="H47" s="18"/>
      <c r="I47" s="17">
        <v>0.0</v>
      </c>
      <c r="J47" s="18"/>
      <c r="K47" s="29" t="str">
        <f>IF(H47="Reinvertir",CONFIG!$B$11,"")</f>
        <v/>
      </c>
      <c r="L47" s="30" t="str">
        <f t="shared" si="3"/>
        <v/>
      </c>
      <c r="M47" s="27"/>
      <c r="N47" s="22"/>
    </row>
    <row r="48" ht="15.75" customHeight="1">
      <c r="A48" s="27"/>
      <c r="B48" s="10" t="str">
        <f t="shared" si="1"/>
        <v/>
      </c>
      <c r="C48" s="10" t="str">
        <f t="shared" si="2"/>
        <v/>
      </c>
      <c r="D48" s="17">
        <v>0.0</v>
      </c>
      <c r="E48" s="28" t="str">
        <f>IF(OR(A48="",D48=""),"",D48*CONFIG!$B$7)</f>
        <v/>
      </c>
      <c r="F48" s="28" t="str">
        <f>IF(OR(A48="",D48=""),"",D48*CONFIG!$B$8)</f>
        <v/>
      </c>
      <c r="G48" s="28" t="str">
        <f>IF(OR(A48="",D48=""),"",D48*CONFIG!$B$9)</f>
        <v/>
      </c>
      <c r="H48" s="18"/>
      <c r="I48" s="17">
        <v>0.0</v>
      </c>
      <c r="J48" s="18"/>
      <c r="K48" s="29" t="str">
        <f>IF(H48="Reinvertir",CONFIG!$B$11,"")</f>
        <v/>
      </c>
      <c r="L48" s="30" t="str">
        <f t="shared" si="3"/>
        <v/>
      </c>
      <c r="M48" s="27"/>
      <c r="N48" s="22"/>
    </row>
    <row r="49" ht="15.75" customHeight="1">
      <c r="A49" s="27"/>
      <c r="B49" s="10" t="str">
        <f t="shared" si="1"/>
        <v/>
      </c>
      <c r="C49" s="10" t="str">
        <f t="shared" si="2"/>
        <v/>
      </c>
      <c r="D49" s="17">
        <v>0.0</v>
      </c>
      <c r="E49" s="28" t="str">
        <f>IF(OR(A49="",D49=""),"",D49*CONFIG!$B$7)</f>
        <v/>
      </c>
      <c r="F49" s="28" t="str">
        <f>IF(OR(A49="",D49=""),"",D49*CONFIG!$B$8)</f>
        <v/>
      </c>
      <c r="G49" s="28" t="str">
        <f>IF(OR(A49="",D49=""),"",D49*CONFIG!$B$9)</f>
        <v/>
      </c>
      <c r="H49" s="18"/>
      <c r="I49" s="17">
        <v>0.0</v>
      </c>
      <c r="J49" s="18"/>
      <c r="K49" s="29" t="str">
        <f>IF(H49="Reinvertir",CONFIG!$B$11,"")</f>
        <v/>
      </c>
      <c r="L49" s="30" t="str">
        <f t="shared" si="3"/>
        <v/>
      </c>
      <c r="M49" s="27"/>
      <c r="N49" s="22"/>
    </row>
    <row r="50" ht="15.75" customHeight="1">
      <c r="A50" s="27"/>
      <c r="B50" s="10" t="str">
        <f t="shared" si="1"/>
        <v/>
      </c>
      <c r="C50" s="10" t="str">
        <f t="shared" si="2"/>
        <v/>
      </c>
      <c r="D50" s="17">
        <v>0.0</v>
      </c>
      <c r="E50" s="28" t="str">
        <f>IF(OR(A50="",D50=""),"",D50*CONFIG!$B$7)</f>
        <v/>
      </c>
      <c r="F50" s="28" t="str">
        <f>IF(OR(A50="",D50=""),"",D50*CONFIG!$B$8)</f>
        <v/>
      </c>
      <c r="G50" s="28" t="str">
        <f>IF(OR(A50="",D50=""),"",D50*CONFIG!$B$9)</f>
        <v/>
      </c>
      <c r="H50" s="18"/>
      <c r="I50" s="17">
        <v>0.0</v>
      </c>
      <c r="J50" s="18"/>
      <c r="K50" s="29" t="str">
        <f>IF(H50="Reinvertir",CONFIG!$B$11,"")</f>
        <v/>
      </c>
      <c r="L50" s="30" t="str">
        <f t="shared" si="3"/>
        <v/>
      </c>
      <c r="M50" s="27"/>
      <c r="N50" s="22"/>
    </row>
    <row r="51" ht="15.75" customHeight="1">
      <c r="A51" s="27"/>
      <c r="B51" s="10" t="str">
        <f t="shared" si="1"/>
        <v/>
      </c>
      <c r="C51" s="10" t="str">
        <f t="shared" si="2"/>
        <v/>
      </c>
      <c r="D51" s="17">
        <v>0.0</v>
      </c>
      <c r="E51" s="28" t="str">
        <f>IF(OR(A51="",D51=""),"",D51*CONFIG!$B$7)</f>
        <v/>
      </c>
      <c r="F51" s="28" t="str">
        <f>IF(OR(A51="",D51=""),"",D51*CONFIG!$B$8)</f>
        <v/>
      </c>
      <c r="G51" s="28" t="str">
        <f>IF(OR(A51="",D51=""),"",D51*CONFIG!$B$9)</f>
        <v/>
      </c>
      <c r="H51" s="18"/>
      <c r="I51" s="17">
        <v>0.0</v>
      </c>
      <c r="J51" s="18"/>
      <c r="K51" s="29" t="str">
        <f>IF(H51="Reinvertir",CONFIG!$B$11,"")</f>
        <v/>
      </c>
      <c r="L51" s="30" t="str">
        <f t="shared" si="3"/>
        <v/>
      </c>
      <c r="M51" s="27"/>
      <c r="N51" s="22"/>
    </row>
    <row r="52" ht="15.75" customHeight="1">
      <c r="A52" s="27"/>
      <c r="B52" s="10" t="str">
        <f t="shared" si="1"/>
        <v/>
      </c>
      <c r="C52" s="10" t="str">
        <f t="shared" si="2"/>
        <v/>
      </c>
      <c r="D52" s="17">
        <v>0.0</v>
      </c>
      <c r="E52" s="28" t="str">
        <f>IF(OR(A52="",D52=""),"",D52*CONFIG!$B$7)</f>
        <v/>
      </c>
      <c r="F52" s="28" t="str">
        <f>IF(OR(A52="",D52=""),"",D52*CONFIG!$B$8)</f>
        <v/>
      </c>
      <c r="G52" s="28" t="str">
        <f>IF(OR(A52="",D52=""),"",D52*CONFIG!$B$9)</f>
        <v/>
      </c>
      <c r="H52" s="18"/>
      <c r="I52" s="17">
        <v>0.0</v>
      </c>
      <c r="J52" s="18"/>
      <c r="K52" s="29" t="str">
        <f>IF(H52="Reinvertir",CONFIG!$B$11,"")</f>
        <v/>
      </c>
      <c r="L52" s="30" t="str">
        <f t="shared" si="3"/>
        <v/>
      </c>
      <c r="M52" s="27"/>
      <c r="N52" s="22"/>
    </row>
    <row r="53" ht="15.75" customHeight="1">
      <c r="A53" s="27"/>
      <c r="B53" s="10" t="str">
        <f t="shared" si="1"/>
        <v/>
      </c>
      <c r="C53" s="10" t="str">
        <f t="shared" si="2"/>
        <v/>
      </c>
      <c r="D53" s="17">
        <v>0.0</v>
      </c>
      <c r="E53" s="28" t="str">
        <f>IF(OR(A53="",D53=""),"",D53*CONFIG!$B$7)</f>
        <v/>
      </c>
      <c r="F53" s="28" t="str">
        <f>IF(OR(A53="",D53=""),"",D53*CONFIG!$B$8)</f>
        <v/>
      </c>
      <c r="G53" s="28" t="str">
        <f>IF(OR(A53="",D53=""),"",D53*CONFIG!$B$9)</f>
        <v/>
      </c>
      <c r="H53" s="18"/>
      <c r="I53" s="17">
        <v>0.0</v>
      </c>
      <c r="J53" s="18"/>
      <c r="K53" s="29" t="str">
        <f>IF(H53="Reinvertir",CONFIG!$B$11,"")</f>
        <v/>
      </c>
      <c r="L53" s="30" t="str">
        <f t="shared" si="3"/>
        <v/>
      </c>
      <c r="M53" s="27"/>
      <c r="N53" s="22"/>
    </row>
    <row r="54" ht="15.75" customHeight="1">
      <c r="A54" s="27"/>
      <c r="B54" s="10" t="str">
        <f t="shared" si="1"/>
        <v/>
      </c>
      <c r="C54" s="10" t="str">
        <f t="shared" si="2"/>
        <v/>
      </c>
      <c r="D54" s="17">
        <v>0.0</v>
      </c>
      <c r="E54" s="28" t="str">
        <f>IF(OR(A54="",D54=""),"",D54*CONFIG!$B$7)</f>
        <v/>
      </c>
      <c r="F54" s="28" t="str">
        <f>IF(OR(A54="",D54=""),"",D54*CONFIG!$B$8)</f>
        <v/>
      </c>
      <c r="G54" s="28" t="str">
        <f>IF(OR(A54="",D54=""),"",D54*CONFIG!$B$9)</f>
        <v/>
      </c>
      <c r="H54" s="18"/>
      <c r="I54" s="17">
        <v>0.0</v>
      </c>
      <c r="J54" s="18"/>
      <c r="K54" s="29" t="str">
        <f>IF(H54="Reinvertir",CONFIG!$B$11,"")</f>
        <v/>
      </c>
      <c r="L54" s="30" t="str">
        <f t="shared" si="3"/>
        <v/>
      </c>
      <c r="M54" s="27"/>
      <c r="N54" s="22"/>
    </row>
    <row r="55" ht="15.75" customHeight="1">
      <c r="A55" s="27"/>
      <c r="B55" s="10" t="str">
        <f t="shared" si="1"/>
        <v/>
      </c>
      <c r="C55" s="10" t="str">
        <f t="shared" si="2"/>
        <v/>
      </c>
      <c r="D55" s="17">
        <v>0.0</v>
      </c>
      <c r="E55" s="28" t="str">
        <f>IF(OR(A55="",D55=""),"",D55*CONFIG!$B$7)</f>
        <v/>
      </c>
      <c r="F55" s="28" t="str">
        <f>IF(OR(A55="",D55=""),"",D55*CONFIG!$B$8)</f>
        <v/>
      </c>
      <c r="G55" s="28" t="str">
        <f>IF(OR(A55="",D55=""),"",D55*CONFIG!$B$9)</f>
        <v/>
      </c>
      <c r="H55" s="18"/>
      <c r="I55" s="17">
        <v>0.0</v>
      </c>
      <c r="J55" s="18"/>
      <c r="K55" s="29" t="str">
        <f>IF(H55="Reinvertir",CONFIG!$B$11,"")</f>
        <v/>
      </c>
      <c r="L55" s="30" t="str">
        <f t="shared" si="3"/>
        <v/>
      </c>
      <c r="M55" s="27"/>
      <c r="N55" s="22"/>
    </row>
    <row r="56" ht="15.75" customHeight="1">
      <c r="A56" s="27"/>
      <c r="B56" s="10" t="str">
        <f t="shared" si="1"/>
        <v/>
      </c>
      <c r="C56" s="10" t="str">
        <f t="shared" si="2"/>
        <v/>
      </c>
      <c r="D56" s="17">
        <v>0.0</v>
      </c>
      <c r="E56" s="28" t="str">
        <f>IF(OR(A56="",D56=""),"",D56*CONFIG!$B$7)</f>
        <v/>
      </c>
      <c r="F56" s="28" t="str">
        <f>IF(OR(A56="",D56=""),"",D56*CONFIG!$B$8)</f>
        <v/>
      </c>
      <c r="G56" s="28" t="str">
        <f>IF(OR(A56="",D56=""),"",D56*CONFIG!$B$9)</f>
        <v/>
      </c>
      <c r="H56" s="18"/>
      <c r="I56" s="17">
        <v>0.0</v>
      </c>
      <c r="J56" s="18"/>
      <c r="K56" s="29" t="str">
        <f>IF(H56="Reinvertir",CONFIG!$B$11,"")</f>
        <v/>
      </c>
      <c r="L56" s="30" t="str">
        <f t="shared" si="3"/>
        <v/>
      </c>
      <c r="M56" s="27"/>
      <c r="N56" s="22"/>
    </row>
    <row r="57" ht="15.75" customHeight="1">
      <c r="A57" s="27"/>
      <c r="B57" s="10" t="str">
        <f t="shared" si="1"/>
        <v/>
      </c>
      <c r="C57" s="10" t="str">
        <f t="shared" si="2"/>
        <v/>
      </c>
      <c r="D57" s="17">
        <v>0.0</v>
      </c>
      <c r="E57" s="28" t="str">
        <f>IF(OR(A57="",D57=""),"",D57*CONFIG!$B$7)</f>
        <v/>
      </c>
      <c r="F57" s="28" t="str">
        <f>IF(OR(A57="",D57=""),"",D57*CONFIG!$B$8)</f>
        <v/>
      </c>
      <c r="G57" s="28" t="str">
        <f>IF(OR(A57="",D57=""),"",D57*CONFIG!$B$9)</f>
        <v/>
      </c>
      <c r="H57" s="18"/>
      <c r="I57" s="17">
        <v>0.0</v>
      </c>
      <c r="J57" s="18"/>
      <c r="K57" s="29" t="str">
        <f>IF(H57="Reinvertir",CONFIG!$B$11,"")</f>
        <v/>
      </c>
      <c r="L57" s="30" t="str">
        <f t="shared" si="3"/>
        <v/>
      </c>
      <c r="M57" s="27"/>
      <c r="N57" s="22"/>
    </row>
    <row r="58" ht="15.75" customHeight="1">
      <c r="A58" s="27"/>
      <c r="B58" s="10" t="str">
        <f t="shared" si="1"/>
        <v/>
      </c>
      <c r="C58" s="10" t="str">
        <f t="shared" si="2"/>
        <v/>
      </c>
      <c r="D58" s="17">
        <v>0.0</v>
      </c>
      <c r="E58" s="28" t="str">
        <f>IF(OR(A58="",D58=""),"",D58*CONFIG!$B$7)</f>
        <v/>
      </c>
      <c r="F58" s="28" t="str">
        <f>IF(OR(A58="",D58=""),"",D58*CONFIG!$B$8)</f>
        <v/>
      </c>
      <c r="G58" s="28" t="str">
        <f>IF(OR(A58="",D58=""),"",D58*CONFIG!$B$9)</f>
        <v/>
      </c>
      <c r="H58" s="18"/>
      <c r="I58" s="17">
        <v>0.0</v>
      </c>
      <c r="J58" s="18"/>
      <c r="K58" s="29" t="str">
        <f>IF(H58="Reinvertir",CONFIG!$B$11,"")</f>
        <v/>
      </c>
      <c r="L58" s="30" t="str">
        <f t="shared" si="3"/>
        <v/>
      </c>
      <c r="M58" s="27"/>
      <c r="N58" s="22"/>
    </row>
    <row r="59" ht="15.75" customHeight="1">
      <c r="A59" s="27"/>
      <c r="B59" s="10" t="str">
        <f t="shared" si="1"/>
        <v/>
      </c>
      <c r="C59" s="10" t="str">
        <f t="shared" si="2"/>
        <v/>
      </c>
      <c r="D59" s="17">
        <v>0.0</v>
      </c>
      <c r="E59" s="28" t="str">
        <f>IF(OR(A59="",D59=""),"",D59*CONFIG!$B$7)</f>
        <v/>
      </c>
      <c r="F59" s="28" t="str">
        <f>IF(OR(A59="",D59=""),"",D59*CONFIG!$B$8)</f>
        <v/>
      </c>
      <c r="G59" s="28" t="str">
        <f>IF(OR(A59="",D59=""),"",D59*CONFIG!$B$9)</f>
        <v/>
      </c>
      <c r="H59" s="18"/>
      <c r="I59" s="17">
        <v>0.0</v>
      </c>
      <c r="J59" s="18"/>
      <c r="K59" s="29" t="str">
        <f>IF(H59="Reinvertir",CONFIG!$B$11,"")</f>
        <v/>
      </c>
      <c r="L59" s="30" t="str">
        <f t="shared" si="3"/>
        <v/>
      </c>
      <c r="M59" s="27"/>
      <c r="N59" s="22"/>
    </row>
    <row r="60" ht="15.75" customHeight="1">
      <c r="A60" s="27"/>
      <c r="B60" s="10" t="str">
        <f t="shared" si="1"/>
        <v/>
      </c>
      <c r="C60" s="10" t="str">
        <f t="shared" si="2"/>
        <v/>
      </c>
      <c r="D60" s="17">
        <v>0.0</v>
      </c>
      <c r="E60" s="28" t="str">
        <f>IF(OR(A60="",D60=""),"",D60*CONFIG!$B$7)</f>
        <v/>
      </c>
      <c r="F60" s="28" t="str">
        <f>IF(OR(A60="",D60=""),"",D60*CONFIG!$B$8)</f>
        <v/>
      </c>
      <c r="G60" s="28" t="str">
        <f>IF(OR(A60="",D60=""),"",D60*CONFIG!$B$9)</f>
        <v/>
      </c>
      <c r="H60" s="18"/>
      <c r="I60" s="17">
        <v>0.0</v>
      </c>
      <c r="J60" s="18"/>
      <c r="K60" s="29" t="str">
        <f>IF(H60="Reinvertir",CONFIG!$B$11,"")</f>
        <v/>
      </c>
      <c r="L60" s="30" t="str">
        <f t="shared" si="3"/>
        <v/>
      </c>
      <c r="M60" s="27"/>
      <c r="N60" s="22"/>
    </row>
    <row r="61" ht="15.75" customHeight="1">
      <c r="A61" s="27"/>
      <c r="B61" s="10" t="str">
        <f t="shared" si="1"/>
        <v/>
      </c>
      <c r="C61" s="10" t="str">
        <f t="shared" si="2"/>
        <v/>
      </c>
      <c r="D61" s="17">
        <v>0.0</v>
      </c>
      <c r="E61" s="28" t="str">
        <f>IF(OR(A61="",D61=""),"",D61*CONFIG!$B$7)</f>
        <v/>
      </c>
      <c r="F61" s="28" t="str">
        <f>IF(OR(A61="",D61=""),"",D61*CONFIG!$B$8)</f>
        <v/>
      </c>
      <c r="G61" s="28" t="str">
        <f>IF(OR(A61="",D61=""),"",D61*CONFIG!$B$9)</f>
        <v/>
      </c>
      <c r="H61" s="18"/>
      <c r="I61" s="17">
        <v>0.0</v>
      </c>
      <c r="J61" s="18"/>
      <c r="K61" s="29" t="str">
        <f>IF(H61="Reinvertir",CONFIG!$B$11,"")</f>
        <v/>
      </c>
      <c r="L61" s="30" t="str">
        <f t="shared" si="3"/>
        <v/>
      </c>
      <c r="M61" s="27"/>
      <c r="N61" s="22"/>
    </row>
    <row r="62" ht="15.75" customHeight="1">
      <c r="A62" s="27"/>
      <c r="B62" s="10" t="str">
        <f t="shared" si="1"/>
        <v/>
      </c>
      <c r="C62" s="10" t="str">
        <f t="shared" si="2"/>
        <v/>
      </c>
      <c r="D62" s="17">
        <v>0.0</v>
      </c>
      <c r="E62" s="28" t="str">
        <f>IF(OR(A62="",D62=""),"",D62*CONFIG!$B$7)</f>
        <v/>
      </c>
      <c r="F62" s="28" t="str">
        <f>IF(OR(A62="",D62=""),"",D62*CONFIG!$B$8)</f>
        <v/>
      </c>
      <c r="G62" s="28" t="str">
        <f>IF(OR(A62="",D62=""),"",D62*CONFIG!$B$9)</f>
        <v/>
      </c>
      <c r="H62" s="18"/>
      <c r="I62" s="17">
        <v>0.0</v>
      </c>
      <c r="J62" s="18"/>
      <c r="K62" s="29" t="str">
        <f>IF(H62="Reinvertir",CONFIG!$B$11,"")</f>
        <v/>
      </c>
      <c r="L62" s="30" t="str">
        <f t="shared" si="3"/>
        <v/>
      </c>
      <c r="M62" s="27"/>
      <c r="N62" s="22"/>
    </row>
    <row r="63" ht="15.75" customHeight="1">
      <c r="A63" s="27"/>
      <c r="B63" s="10" t="str">
        <f t="shared" si="1"/>
        <v/>
      </c>
      <c r="C63" s="10" t="str">
        <f t="shared" si="2"/>
        <v/>
      </c>
      <c r="D63" s="17">
        <v>0.0</v>
      </c>
      <c r="E63" s="28" t="str">
        <f>IF(OR(A63="",D63=""),"",D63*CONFIG!$B$7)</f>
        <v/>
      </c>
      <c r="F63" s="28" t="str">
        <f>IF(OR(A63="",D63=""),"",D63*CONFIG!$B$8)</f>
        <v/>
      </c>
      <c r="G63" s="28" t="str">
        <f>IF(OR(A63="",D63=""),"",D63*CONFIG!$B$9)</f>
        <v/>
      </c>
      <c r="H63" s="18"/>
      <c r="I63" s="17">
        <v>0.0</v>
      </c>
      <c r="J63" s="18"/>
      <c r="K63" s="29" t="str">
        <f>IF(H63="Reinvertir",CONFIG!$B$11,"")</f>
        <v/>
      </c>
      <c r="L63" s="30" t="str">
        <f t="shared" si="3"/>
        <v/>
      </c>
      <c r="M63" s="27"/>
      <c r="N63" s="22"/>
    </row>
    <row r="64" ht="15.75" customHeight="1">
      <c r="A64" s="27"/>
      <c r="B64" s="10" t="str">
        <f t="shared" si="1"/>
        <v/>
      </c>
      <c r="C64" s="10" t="str">
        <f t="shared" si="2"/>
        <v/>
      </c>
      <c r="D64" s="17">
        <v>0.0</v>
      </c>
      <c r="E64" s="28" t="str">
        <f>IF(OR(A64="",D64=""),"",D64*CONFIG!$B$7)</f>
        <v/>
      </c>
      <c r="F64" s="28" t="str">
        <f>IF(OR(A64="",D64=""),"",D64*CONFIG!$B$8)</f>
        <v/>
      </c>
      <c r="G64" s="28" t="str">
        <f>IF(OR(A64="",D64=""),"",D64*CONFIG!$B$9)</f>
        <v/>
      </c>
      <c r="H64" s="18"/>
      <c r="I64" s="17">
        <v>0.0</v>
      </c>
      <c r="J64" s="18"/>
      <c r="K64" s="29" t="str">
        <f>IF(H64="Reinvertir",CONFIG!$B$11,"")</f>
        <v/>
      </c>
      <c r="L64" s="30" t="str">
        <f t="shared" si="3"/>
        <v/>
      </c>
      <c r="M64" s="27"/>
      <c r="N64" s="22"/>
    </row>
    <row r="65" ht="15.75" customHeight="1">
      <c r="A65" s="27"/>
      <c r="B65" s="10" t="str">
        <f t="shared" si="1"/>
        <v/>
      </c>
      <c r="C65" s="10" t="str">
        <f t="shared" si="2"/>
        <v/>
      </c>
      <c r="D65" s="17">
        <v>0.0</v>
      </c>
      <c r="E65" s="28" t="str">
        <f>IF(OR(A65="",D65=""),"",D65*CONFIG!$B$7)</f>
        <v/>
      </c>
      <c r="F65" s="28" t="str">
        <f>IF(OR(A65="",D65=""),"",D65*CONFIG!$B$8)</f>
        <v/>
      </c>
      <c r="G65" s="28" t="str">
        <f>IF(OR(A65="",D65=""),"",D65*CONFIG!$B$9)</f>
        <v/>
      </c>
      <c r="H65" s="18"/>
      <c r="I65" s="17">
        <v>0.0</v>
      </c>
      <c r="J65" s="18"/>
      <c r="K65" s="29" t="str">
        <f>IF(H65="Reinvertir",CONFIG!$B$11,"")</f>
        <v/>
      </c>
      <c r="L65" s="30" t="str">
        <f t="shared" si="3"/>
        <v/>
      </c>
      <c r="M65" s="27"/>
      <c r="N65" s="22"/>
    </row>
    <row r="66" ht="15.75" customHeight="1">
      <c r="A66" s="27"/>
      <c r="B66" s="10" t="str">
        <f t="shared" si="1"/>
        <v/>
      </c>
      <c r="C66" s="10" t="str">
        <f t="shared" si="2"/>
        <v/>
      </c>
      <c r="D66" s="17">
        <v>0.0</v>
      </c>
      <c r="E66" s="28" t="str">
        <f>IF(OR(A66="",D66=""),"",D66*CONFIG!$B$7)</f>
        <v/>
      </c>
      <c r="F66" s="28" t="str">
        <f>IF(OR(A66="",D66=""),"",D66*CONFIG!$B$8)</f>
        <v/>
      </c>
      <c r="G66" s="28" t="str">
        <f>IF(OR(A66="",D66=""),"",D66*CONFIG!$B$9)</f>
        <v/>
      </c>
      <c r="H66" s="18"/>
      <c r="I66" s="17">
        <v>0.0</v>
      </c>
      <c r="J66" s="18"/>
      <c r="K66" s="29" t="str">
        <f>IF(H66="Reinvertir",CONFIG!$B$11,"")</f>
        <v/>
      </c>
      <c r="L66" s="30" t="str">
        <f t="shared" si="3"/>
        <v/>
      </c>
      <c r="M66" s="27"/>
      <c r="N66" s="22"/>
    </row>
    <row r="67" ht="15.75" customHeight="1">
      <c r="A67" s="27"/>
      <c r="B67" s="10" t="str">
        <f t="shared" si="1"/>
        <v/>
      </c>
      <c r="C67" s="10" t="str">
        <f t="shared" si="2"/>
        <v/>
      </c>
      <c r="D67" s="17">
        <v>0.0</v>
      </c>
      <c r="E67" s="28" t="str">
        <f>IF(OR(A67="",D67=""),"",D67*CONFIG!$B$7)</f>
        <v/>
      </c>
      <c r="F67" s="28" t="str">
        <f>IF(OR(A67="",D67=""),"",D67*CONFIG!$B$8)</f>
        <v/>
      </c>
      <c r="G67" s="28" t="str">
        <f>IF(OR(A67="",D67=""),"",D67*CONFIG!$B$9)</f>
        <v/>
      </c>
      <c r="H67" s="18"/>
      <c r="I67" s="17">
        <v>0.0</v>
      </c>
      <c r="J67" s="18"/>
      <c r="K67" s="29" t="str">
        <f>IF(H67="Reinvertir",CONFIG!$B$11,"")</f>
        <v/>
      </c>
      <c r="L67" s="30" t="str">
        <f t="shared" si="3"/>
        <v/>
      </c>
      <c r="M67" s="27"/>
      <c r="N67" s="22"/>
    </row>
    <row r="68" ht="15.75" customHeight="1">
      <c r="A68" s="27"/>
      <c r="B68" s="10" t="str">
        <f t="shared" si="1"/>
        <v/>
      </c>
      <c r="C68" s="10" t="str">
        <f t="shared" si="2"/>
        <v/>
      </c>
      <c r="D68" s="17">
        <v>0.0</v>
      </c>
      <c r="E68" s="28" t="str">
        <f>IF(OR(A68="",D68=""),"",D68*CONFIG!$B$7)</f>
        <v/>
      </c>
      <c r="F68" s="28" t="str">
        <f>IF(OR(A68="",D68=""),"",D68*CONFIG!$B$8)</f>
        <v/>
      </c>
      <c r="G68" s="28" t="str">
        <f>IF(OR(A68="",D68=""),"",D68*CONFIG!$B$9)</f>
        <v/>
      </c>
      <c r="H68" s="18"/>
      <c r="I68" s="17">
        <v>0.0</v>
      </c>
      <c r="J68" s="18"/>
      <c r="K68" s="29" t="str">
        <f>IF(H68="Reinvertir",CONFIG!$B$11,"")</f>
        <v/>
      </c>
      <c r="L68" s="30" t="str">
        <f t="shared" si="3"/>
        <v/>
      </c>
      <c r="M68" s="27"/>
      <c r="N68" s="22"/>
    </row>
    <row r="69" ht="15.75" customHeight="1">
      <c r="A69" s="27"/>
      <c r="B69" s="10" t="str">
        <f t="shared" si="1"/>
        <v/>
      </c>
      <c r="C69" s="10" t="str">
        <f t="shared" si="2"/>
        <v/>
      </c>
      <c r="D69" s="17">
        <v>0.0</v>
      </c>
      <c r="E69" s="28" t="str">
        <f>IF(OR(A69="",D69=""),"",D69*CONFIG!$B$7)</f>
        <v/>
      </c>
      <c r="F69" s="28" t="str">
        <f>IF(OR(A69="",D69=""),"",D69*CONFIG!$B$8)</f>
        <v/>
      </c>
      <c r="G69" s="28" t="str">
        <f>IF(OR(A69="",D69=""),"",D69*CONFIG!$B$9)</f>
        <v/>
      </c>
      <c r="H69" s="18"/>
      <c r="I69" s="17">
        <v>0.0</v>
      </c>
      <c r="J69" s="18"/>
      <c r="K69" s="29" t="str">
        <f>IF(H69="Reinvertir",CONFIG!$B$11,"")</f>
        <v/>
      </c>
      <c r="L69" s="30" t="str">
        <f t="shared" si="3"/>
        <v/>
      </c>
      <c r="M69" s="27"/>
      <c r="N69" s="22"/>
    </row>
    <row r="70" ht="15.75" customHeight="1">
      <c r="A70" s="27"/>
      <c r="B70" s="10" t="str">
        <f t="shared" si="1"/>
        <v/>
      </c>
      <c r="C70" s="10" t="str">
        <f t="shared" si="2"/>
        <v/>
      </c>
      <c r="D70" s="17">
        <v>0.0</v>
      </c>
      <c r="E70" s="28" t="str">
        <f>IF(OR(A70="",D70=""),"",D70*CONFIG!$B$7)</f>
        <v/>
      </c>
      <c r="F70" s="28" t="str">
        <f>IF(OR(A70="",D70=""),"",D70*CONFIG!$B$8)</f>
        <v/>
      </c>
      <c r="G70" s="28" t="str">
        <f>IF(OR(A70="",D70=""),"",D70*CONFIG!$B$9)</f>
        <v/>
      </c>
      <c r="H70" s="18"/>
      <c r="I70" s="17">
        <v>0.0</v>
      </c>
      <c r="J70" s="18"/>
      <c r="K70" s="29" t="str">
        <f>IF(H70="Reinvertir",CONFIG!$B$11,"")</f>
        <v/>
      </c>
      <c r="L70" s="30" t="str">
        <f t="shared" si="3"/>
        <v/>
      </c>
      <c r="M70" s="27"/>
      <c r="N70" s="22"/>
    </row>
    <row r="71" ht="15.75" customHeight="1">
      <c r="A71" s="27"/>
      <c r="B71" s="10" t="str">
        <f t="shared" si="1"/>
        <v/>
      </c>
      <c r="C71" s="10" t="str">
        <f t="shared" si="2"/>
        <v/>
      </c>
      <c r="D71" s="17">
        <v>0.0</v>
      </c>
      <c r="E71" s="28" t="str">
        <f>IF(OR(A71="",D71=""),"",D71*CONFIG!$B$7)</f>
        <v/>
      </c>
      <c r="F71" s="28" t="str">
        <f>IF(OR(A71="",D71=""),"",D71*CONFIG!$B$8)</f>
        <v/>
      </c>
      <c r="G71" s="28" t="str">
        <f>IF(OR(A71="",D71=""),"",D71*CONFIG!$B$9)</f>
        <v/>
      </c>
      <c r="H71" s="18"/>
      <c r="I71" s="17">
        <v>0.0</v>
      </c>
      <c r="J71" s="18"/>
      <c r="K71" s="29" t="str">
        <f>IF(H71="Reinvertir",CONFIG!$B$11,"")</f>
        <v/>
      </c>
      <c r="L71" s="30" t="str">
        <f t="shared" si="3"/>
        <v/>
      </c>
      <c r="M71" s="27"/>
      <c r="N71" s="22"/>
    </row>
    <row r="72" ht="15.75" customHeight="1">
      <c r="A72" s="27"/>
      <c r="B72" s="10" t="str">
        <f t="shared" si="1"/>
        <v/>
      </c>
      <c r="C72" s="10" t="str">
        <f t="shared" si="2"/>
        <v/>
      </c>
      <c r="D72" s="17">
        <v>0.0</v>
      </c>
      <c r="E72" s="28" t="str">
        <f>IF(OR(A72="",D72=""),"",D72*CONFIG!$B$7)</f>
        <v/>
      </c>
      <c r="F72" s="28" t="str">
        <f>IF(OR(A72="",D72=""),"",D72*CONFIG!$B$8)</f>
        <v/>
      </c>
      <c r="G72" s="28" t="str">
        <f>IF(OR(A72="",D72=""),"",D72*CONFIG!$B$9)</f>
        <v/>
      </c>
      <c r="H72" s="18"/>
      <c r="I72" s="17">
        <v>0.0</v>
      </c>
      <c r="J72" s="18"/>
      <c r="K72" s="29" t="str">
        <f>IF(H72="Reinvertir",CONFIG!$B$11,"")</f>
        <v/>
      </c>
      <c r="L72" s="30" t="str">
        <f t="shared" si="3"/>
        <v/>
      </c>
      <c r="M72" s="27"/>
      <c r="N72" s="22"/>
    </row>
    <row r="73" ht="15.75" customHeight="1">
      <c r="A73" s="27"/>
      <c r="B73" s="10" t="str">
        <f t="shared" si="1"/>
        <v/>
      </c>
      <c r="C73" s="10" t="str">
        <f t="shared" si="2"/>
        <v/>
      </c>
      <c r="D73" s="17">
        <v>0.0</v>
      </c>
      <c r="E73" s="28" t="str">
        <f>IF(OR(A73="",D73=""),"",D73*CONFIG!$B$7)</f>
        <v/>
      </c>
      <c r="F73" s="28" t="str">
        <f>IF(OR(A73="",D73=""),"",D73*CONFIG!$B$8)</f>
        <v/>
      </c>
      <c r="G73" s="28" t="str">
        <f>IF(OR(A73="",D73=""),"",D73*CONFIG!$B$9)</f>
        <v/>
      </c>
      <c r="H73" s="18"/>
      <c r="I73" s="17">
        <v>0.0</v>
      </c>
      <c r="J73" s="18"/>
      <c r="K73" s="29" t="str">
        <f>IF(H73="Reinvertir",CONFIG!$B$11,"")</f>
        <v/>
      </c>
      <c r="L73" s="30" t="str">
        <f t="shared" si="3"/>
        <v/>
      </c>
      <c r="M73" s="27"/>
      <c r="N73" s="22"/>
    </row>
    <row r="74" ht="15.75" customHeight="1">
      <c r="A74" s="27"/>
      <c r="B74" s="10" t="str">
        <f t="shared" si="1"/>
        <v/>
      </c>
      <c r="C74" s="10" t="str">
        <f t="shared" si="2"/>
        <v/>
      </c>
      <c r="D74" s="17">
        <v>0.0</v>
      </c>
      <c r="E74" s="28" t="str">
        <f>IF(OR(A74="",D74=""),"",D74*CONFIG!$B$7)</f>
        <v/>
      </c>
      <c r="F74" s="28" t="str">
        <f>IF(OR(A74="",D74=""),"",D74*CONFIG!$B$8)</f>
        <v/>
      </c>
      <c r="G74" s="28" t="str">
        <f>IF(OR(A74="",D74=""),"",D74*CONFIG!$B$9)</f>
        <v/>
      </c>
      <c r="H74" s="18"/>
      <c r="I74" s="17">
        <v>0.0</v>
      </c>
      <c r="J74" s="18"/>
      <c r="K74" s="29" t="str">
        <f>IF(H74="Reinvertir",CONFIG!$B$11,"")</f>
        <v/>
      </c>
      <c r="L74" s="30" t="str">
        <f t="shared" si="3"/>
        <v/>
      </c>
      <c r="M74" s="27"/>
      <c r="N74" s="22"/>
    </row>
    <row r="75" ht="15.75" customHeight="1">
      <c r="A75" s="27"/>
      <c r="B75" s="10" t="str">
        <f t="shared" si="1"/>
        <v/>
      </c>
      <c r="C75" s="10" t="str">
        <f t="shared" si="2"/>
        <v/>
      </c>
      <c r="D75" s="17">
        <v>0.0</v>
      </c>
      <c r="E75" s="28" t="str">
        <f>IF(OR(A75="",D75=""),"",D75*CONFIG!$B$7)</f>
        <v/>
      </c>
      <c r="F75" s="28" t="str">
        <f>IF(OR(A75="",D75=""),"",D75*CONFIG!$B$8)</f>
        <v/>
      </c>
      <c r="G75" s="28" t="str">
        <f>IF(OR(A75="",D75=""),"",D75*CONFIG!$B$9)</f>
        <v/>
      </c>
      <c r="H75" s="18"/>
      <c r="I75" s="17">
        <v>0.0</v>
      </c>
      <c r="J75" s="18"/>
      <c r="K75" s="29" t="str">
        <f>IF(H75="Reinvertir",CONFIG!$B$11,"")</f>
        <v/>
      </c>
      <c r="L75" s="30" t="str">
        <f t="shared" si="3"/>
        <v/>
      </c>
      <c r="M75" s="27"/>
      <c r="N75" s="22"/>
    </row>
    <row r="76" ht="15.75" customHeight="1">
      <c r="A76" s="27"/>
      <c r="B76" s="10" t="str">
        <f t="shared" si="1"/>
        <v/>
      </c>
      <c r="C76" s="10" t="str">
        <f t="shared" si="2"/>
        <v/>
      </c>
      <c r="D76" s="17">
        <v>0.0</v>
      </c>
      <c r="E76" s="28" t="str">
        <f>IF(OR(A76="",D76=""),"",D76*CONFIG!$B$7)</f>
        <v/>
      </c>
      <c r="F76" s="28" t="str">
        <f>IF(OR(A76="",D76=""),"",D76*CONFIG!$B$8)</f>
        <v/>
      </c>
      <c r="G76" s="28" t="str">
        <f>IF(OR(A76="",D76=""),"",D76*CONFIG!$B$9)</f>
        <v/>
      </c>
      <c r="H76" s="18"/>
      <c r="I76" s="17">
        <v>0.0</v>
      </c>
      <c r="J76" s="18"/>
      <c r="K76" s="29" t="str">
        <f>IF(H76="Reinvertir",CONFIG!$B$11,"")</f>
        <v/>
      </c>
      <c r="L76" s="30" t="str">
        <f t="shared" si="3"/>
        <v/>
      </c>
      <c r="M76" s="27"/>
      <c r="N76" s="22"/>
    </row>
    <row r="77" ht="15.75" customHeight="1">
      <c r="A77" s="27"/>
      <c r="B77" s="10" t="str">
        <f t="shared" si="1"/>
        <v/>
      </c>
      <c r="C77" s="10" t="str">
        <f t="shared" si="2"/>
        <v/>
      </c>
      <c r="D77" s="17">
        <v>0.0</v>
      </c>
      <c r="E77" s="28" t="str">
        <f>IF(OR(A77="",D77=""),"",D77*CONFIG!$B$7)</f>
        <v/>
      </c>
      <c r="F77" s="28" t="str">
        <f>IF(OR(A77="",D77=""),"",D77*CONFIG!$B$8)</f>
        <v/>
      </c>
      <c r="G77" s="28" t="str">
        <f>IF(OR(A77="",D77=""),"",D77*CONFIG!$B$9)</f>
        <v/>
      </c>
      <c r="H77" s="18"/>
      <c r="I77" s="17">
        <v>0.0</v>
      </c>
      <c r="J77" s="18"/>
      <c r="K77" s="29" t="str">
        <f>IF(H77="Reinvertir",CONFIG!$B$11,"")</f>
        <v/>
      </c>
      <c r="L77" s="30" t="str">
        <f t="shared" si="3"/>
        <v/>
      </c>
      <c r="M77" s="27"/>
      <c r="N77" s="22"/>
    </row>
    <row r="78" ht="15.75" customHeight="1">
      <c r="A78" s="27"/>
      <c r="B78" s="10" t="str">
        <f t="shared" si="1"/>
        <v/>
      </c>
      <c r="C78" s="10" t="str">
        <f t="shared" si="2"/>
        <v/>
      </c>
      <c r="D78" s="17">
        <v>0.0</v>
      </c>
      <c r="E78" s="28" t="str">
        <f>IF(OR(A78="",D78=""),"",D78*CONFIG!$B$7)</f>
        <v/>
      </c>
      <c r="F78" s="28" t="str">
        <f>IF(OR(A78="",D78=""),"",D78*CONFIG!$B$8)</f>
        <v/>
      </c>
      <c r="G78" s="28" t="str">
        <f>IF(OR(A78="",D78=""),"",D78*CONFIG!$B$9)</f>
        <v/>
      </c>
      <c r="H78" s="18"/>
      <c r="I78" s="17">
        <v>0.0</v>
      </c>
      <c r="J78" s="18"/>
      <c r="K78" s="29" t="str">
        <f>IF(H78="Reinvertir",CONFIG!$B$11,"")</f>
        <v/>
      </c>
      <c r="L78" s="30" t="str">
        <f t="shared" si="3"/>
        <v/>
      </c>
      <c r="M78" s="27"/>
      <c r="N78" s="22"/>
    </row>
    <row r="79" ht="15.75" customHeight="1">
      <c r="A79" s="27"/>
      <c r="B79" s="10" t="str">
        <f t="shared" si="1"/>
        <v/>
      </c>
      <c r="C79" s="10" t="str">
        <f t="shared" si="2"/>
        <v/>
      </c>
      <c r="D79" s="17">
        <v>0.0</v>
      </c>
      <c r="E79" s="28" t="str">
        <f>IF(OR(A79="",D79=""),"",D79*CONFIG!$B$7)</f>
        <v/>
      </c>
      <c r="F79" s="28" t="str">
        <f>IF(OR(A79="",D79=""),"",D79*CONFIG!$B$8)</f>
        <v/>
      </c>
      <c r="G79" s="28" t="str">
        <f>IF(OR(A79="",D79=""),"",D79*CONFIG!$B$9)</f>
        <v/>
      </c>
      <c r="H79" s="18"/>
      <c r="I79" s="17">
        <v>0.0</v>
      </c>
      <c r="J79" s="18"/>
      <c r="K79" s="29" t="str">
        <f>IF(H79="Reinvertir",CONFIG!$B$11,"")</f>
        <v/>
      </c>
      <c r="L79" s="30" t="str">
        <f t="shared" si="3"/>
        <v/>
      </c>
      <c r="M79" s="27"/>
      <c r="N79" s="22"/>
    </row>
    <row r="80" ht="15.75" customHeight="1">
      <c r="A80" s="27"/>
      <c r="B80" s="10" t="str">
        <f t="shared" si="1"/>
        <v/>
      </c>
      <c r="C80" s="10" t="str">
        <f t="shared" si="2"/>
        <v/>
      </c>
      <c r="D80" s="17">
        <v>0.0</v>
      </c>
      <c r="E80" s="28" t="str">
        <f>IF(OR(A80="",D80=""),"",D80*CONFIG!$B$7)</f>
        <v/>
      </c>
      <c r="F80" s="28" t="str">
        <f>IF(OR(A80="",D80=""),"",D80*CONFIG!$B$8)</f>
        <v/>
      </c>
      <c r="G80" s="28" t="str">
        <f>IF(OR(A80="",D80=""),"",D80*CONFIG!$B$9)</f>
        <v/>
      </c>
      <c r="H80" s="18"/>
      <c r="I80" s="17">
        <v>0.0</v>
      </c>
      <c r="J80" s="18"/>
      <c r="K80" s="29" t="str">
        <f>IF(H80="Reinvertir",CONFIG!$B$11,"")</f>
        <v/>
      </c>
      <c r="L80" s="30" t="str">
        <f t="shared" si="3"/>
        <v/>
      </c>
      <c r="M80" s="27"/>
      <c r="N80" s="22"/>
    </row>
    <row r="81" ht="15.75" customHeight="1">
      <c r="A81" s="27"/>
      <c r="B81" s="10" t="str">
        <f t="shared" si="1"/>
        <v/>
      </c>
      <c r="C81" s="10" t="str">
        <f t="shared" si="2"/>
        <v/>
      </c>
      <c r="D81" s="17">
        <v>0.0</v>
      </c>
      <c r="E81" s="28" t="str">
        <f>IF(OR(A81="",D81=""),"",D81*CONFIG!$B$7)</f>
        <v/>
      </c>
      <c r="F81" s="28" t="str">
        <f>IF(OR(A81="",D81=""),"",D81*CONFIG!$B$8)</f>
        <v/>
      </c>
      <c r="G81" s="28" t="str">
        <f>IF(OR(A81="",D81=""),"",D81*CONFIG!$B$9)</f>
        <v/>
      </c>
      <c r="H81" s="18"/>
      <c r="I81" s="17">
        <v>0.0</v>
      </c>
      <c r="J81" s="18"/>
      <c r="K81" s="29" t="str">
        <f>IF(H81="Reinvertir",CONFIG!$B$11,"")</f>
        <v/>
      </c>
      <c r="L81" s="30" t="str">
        <f t="shared" si="3"/>
        <v/>
      </c>
      <c r="M81" s="27"/>
      <c r="N81" s="22"/>
    </row>
    <row r="82" ht="15.75" customHeight="1">
      <c r="A82" s="27"/>
      <c r="B82" s="10" t="str">
        <f t="shared" si="1"/>
        <v/>
      </c>
      <c r="C82" s="10" t="str">
        <f t="shared" si="2"/>
        <v/>
      </c>
      <c r="D82" s="17">
        <v>0.0</v>
      </c>
      <c r="E82" s="28" t="str">
        <f>IF(OR(A82="",D82=""),"",D82*CONFIG!$B$7)</f>
        <v/>
      </c>
      <c r="F82" s="28" t="str">
        <f>IF(OR(A82="",D82=""),"",D82*CONFIG!$B$8)</f>
        <v/>
      </c>
      <c r="G82" s="28" t="str">
        <f>IF(OR(A82="",D82=""),"",D82*CONFIG!$B$9)</f>
        <v/>
      </c>
      <c r="H82" s="18"/>
      <c r="I82" s="17">
        <v>0.0</v>
      </c>
      <c r="J82" s="18"/>
      <c r="K82" s="29" t="str">
        <f>IF(H82="Reinvertir",CONFIG!$B$11,"")</f>
        <v/>
      </c>
      <c r="L82" s="30" t="str">
        <f t="shared" si="3"/>
        <v/>
      </c>
      <c r="M82" s="27"/>
      <c r="N82" s="22"/>
    </row>
    <row r="83" ht="15.75" customHeight="1">
      <c r="A83" s="27"/>
      <c r="B83" s="10" t="str">
        <f t="shared" si="1"/>
        <v/>
      </c>
      <c r="C83" s="10" t="str">
        <f t="shared" si="2"/>
        <v/>
      </c>
      <c r="D83" s="17">
        <v>0.0</v>
      </c>
      <c r="E83" s="28" t="str">
        <f>IF(OR(A83="",D83=""),"",D83*CONFIG!$B$7)</f>
        <v/>
      </c>
      <c r="F83" s="28" t="str">
        <f>IF(OR(A83="",D83=""),"",D83*CONFIG!$B$8)</f>
        <v/>
      </c>
      <c r="G83" s="28" t="str">
        <f>IF(OR(A83="",D83=""),"",D83*CONFIG!$B$9)</f>
        <v/>
      </c>
      <c r="H83" s="18"/>
      <c r="I83" s="17">
        <v>0.0</v>
      </c>
      <c r="J83" s="18"/>
      <c r="K83" s="29" t="str">
        <f>IF(H83="Reinvertir",CONFIG!$B$11,"")</f>
        <v/>
      </c>
      <c r="L83" s="30" t="str">
        <f t="shared" si="3"/>
        <v/>
      </c>
      <c r="M83" s="27"/>
      <c r="N83" s="22"/>
    </row>
    <row r="84" ht="15.75" customHeight="1">
      <c r="A84" s="27"/>
      <c r="B84" s="10" t="str">
        <f t="shared" si="1"/>
        <v/>
      </c>
      <c r="C84" s="10" t="str">
        <f t="shared" si="2"/>
        <v/>
      </c>
      <c r="D84" s="17">
        <v>0.0</v>
      </c>
      <c r="E84" s="28" t="str">
        <f>IF(OR(A84="",D84=""),"",D84*CONFIG!$B$7)</f>
        <v/>
      </c>
      <c r="F84" s="28" t="str">
        <f>IF(OR(A84="",D84=""),"",D84*CONFIG!$B$8)</f>
        <v/>
      </c>
      <c r="G84" s="28" t="str">
        <f>IF(OR(A84="",D84=""),"",D84*CONFIG!$B$9)</f>
        <v/>
      </c>
      <c r="H84" s="18"/>
      <c r="I84" s="17">
        <v>0.0</v>
      </c>
      <c r="J84" s="18"/>
      <c r="K84" s="29" t="str">
        <f>IF(H84="Reinvertir",CONFIG!$B$11,"")</f>
        <v/>
      </c>
      <c r="L84" s="30" t="str">
        <f t="shared" si="3"/>
        <v/>
      </c>
      <c r="M84" s="27"/>
      <c r="N84" s="22"/>
    </row>
    <row r="85" ht="15.75" customHeight="1">
      <c r="A85" s="27"/>
      <c r="B85" s="10" t="str">
        <f t="shared" si="1"/>
        <v/>
      </c>
      <c r="C85" s="10" t="str">
        <f t="shared" si="2"/>
        <v/>
      </c>
      <c r="D85" s="17">
        <v>0.0</v>
      </c>
      <c r="E85" s="28" t="str">
        <f>IF(OR(A85="",D85=""),"",D85*CONFIG!$B$7)</f>
        <v/>
      </c>
      <c r="F85" s="28" t="str">
        <f>IF(OR(A85="",D85=""),"",D85*CONFIG!$B$8)</f>
        <v/>
      </c>
      <c r="G85" s="28" t="str">
        <f>IF(OR(A85="",D85=""),"",D85*CONFIG!$B$9)</f>
        <v/>
      </c>
      <c r="H85" s="18"/>
      <c r="I85" s="17">
        <v>0.0</v>
      </c>
      <c r="J85" s="18"/>
      <c r="K85" s="29" t="str">
        <f>IF(H85="Reinvertir",CONFIG!$B$11,"")</f>
        <v/>
      </c>
      <c r="L85" s="30" t="str">
        <f t="shared" si="3"/>
        <v/>
      </c>
      <c r="M85" s="27"/>
      <c r="N85" s="22"/>
    </row>
    <row r="86" ht="15.75" customHeight="1">
      <c r="A86" s="27"/>
      <c r="B86" s="10" t="str">
        <f t="shared" si="1"/>
        <v/>
      </c>
      <c r="C86" s="10" t="str">
        <f t="shared" si="2"/>
        <v/>
      </c>
      <c r="D86" s="17">
        <v>0.0</v>
      </c>
      <c r="E86" s="28" t="str">
        <f>IF(OR(A86="",D86=""),"",D86*CONFIG!$B$7)</f>
        <v/>
      </c>
      <c r="F86" s="28" t="str">
        <f>IF(OR(A86="",D86=""),"",D86*CONFIG!$B$8)</f>
        <v/>
      </c>
      <c r="G86" s="28" t="str">
        <f>IF(OR(A86="",D86=""),"",D86*CONFIG!$B$9)</f>
        <v/>
      </c>
      <c r="H86" s="18"/>
      <c r="I86" s="17">
        <v>0.0</v>
      </c>
      <c r="J86" s="18"/>
      <c r="K86" s="29" t="str">
        <f>IF(H86="Reinvertir",CONFIG!$B$11,"")</f>
        <v/>
      </c>
      <c r="L86" s="30" t="str">
        <f t="shared" si="3"/>
        <v/>
      </c>
      <c r="M86" s="27"/>
      <c r="N86" s="22"/>
    </row>
    <row r="87" ht="15.75" customHeight="1">
      <c r="A87" s="27"/>
      <c r="B87" s="10" t="str">
        <f t="shared" si="1"/>
        <v/>
      </c>
      <c r="C87" s="10" t="str">
        <f t="shared" si="2"/>
        <v/>
      </c>
      <c r="D87" s="17">
        <v>0.0</v>
      </c>
      <c r="E87" s="28" t="str">
        <f>IF(OR(A87="",D87=""),"",D87*CONFIG!$B$7)</f>
        <v/>
      </c>
      <c r="F87" s="28" t="str">
        <f>IF(OR(A87="",D87=""),"",D87*CONFIG!$B$8)</f>
        <v/>
      </c>
      <c r="G87" s="28" t="str">
        <f>IF(OR(A87="",D87=""),"",D87*CONFIG!$B$9)</f>
        <v/>
      </c>
      <c r="H87" s="18"/>
      <c r="I87" s="17">
        <v>0.0</v>
      </c>
      <c r="J87" s="18"/>
      <c r="K87" s="29" t="str">
        <f>IF(H87="Reinvertir",CONFIG!$B$11,"")</f>
        <v/>
      </c>
      <c r="L87" s="30" t="str">
        <f t="shared" si="3"/>
        <v/>
      </c>
      <c r="M87" s="27"/>
      <c r="N87" s="22"/>
    </row>
    <row r="88" ht="15.75" customHeight="1">
      <c r="A88" s="27"/>
      <c r="B88" s="10" t="str">
        <f t="shared" si="1"/>
        <v/>
      </c>
      <c r="C88" s="10" t="str">
        <f t="shared" si="2"/>
        <v/>
      </c>
      <c r="D88" s="17">
        <v>0.0</v>
      </c>
      <c r="E88" s="28" t="str">
        <f>IF(OR(A88="",D88=""),"",D88*CONFIG!$B$7)</f>
        <v/>
      </c>
      <c r="F88" s="28" t="str">
        <f>IF(OR(A88="",D88=""),"",D88*CONFIG!$B$8)</f>
        <v/>
      </c>
      <c r="G88" s="28" t="str">
        <f>IF(OR(A88="",D88=""),"",D88*CONFIG!$B$9)</f>
        <v/>
      </c>
      <c r="H88" s="18"/>
      <c r="I88" s="17">
        <v>0.0</v>
      </c>
      <c r="J88" s="18"/>
      <c r="K88" s="29" t="str">
        <f>IF(H88="Reinvertir",CONFIG!$B$11,"")</f>
        <v/>
      </c>
      <c r="L88" s="30" t="str">
        <f t="shared" si="3"/>
        <v/>
      </c>
      <c r="M88" s="27"/>
      <c r="N88" s="22"/>
    </row>
    <row r="89" ht="15.75" customHeight="1">
      <c r="A89" s="27"/>
      <c r="B89" s="10" t="str">
        <f t="shared" si="1"/>
        <v/>
      </c>
      <c r="C89" s="10" t="str">
        <f t="shared" si="2"/>
        <v/>
      </c>
      <c r="D89" s="17">
        <v>0.0</v>
      </c>
      <c r="E89" s="28" t="str">
        <f>IF(OR(A89="",D89=""),"",D89*CONFIG!$B$7)</f>
        <v/>
      </c>
      <c r="F89" s="28" t="str">
        <f>IF(OR(A89="",D89=""),"",D89*CONFIG!$B$8)</f>
        <v/>
      </c>
      <c r="G89" s="28" t="str">
        <f>IF(OR(A89="",D89=""),"",D89*CONFIG!$B$9)</f>
        <v/>
      </c>
      <c r="H89" s="18"/>
      <c r="I89" s="17">
        <v>0.0</v>
      </c>
      <c r="J89" s="18"/>
      <c r="K89" s="29" t="str">
        <f>IF(H89="Reinvertir",CONFIG!$B$11,"")</f>
        <v/>
      </c>
      <c r="L89" s="30" t="str">
        <f t="shared" si="3"/>
        <v/>
      </c>
      <c r="M89" s="27"/>
      <c r="N89" s="22"/>
    </row>
    <row r="90" ht="15.75" customHeight="1">
      <c r="A90" s="27"/>
      <c r="B90" s="10" t="str">
        <f t="shared" si="1"/>
        <v/>
      </c>
      <c r="C90" s="10" t="str">
        <f t="shared" si="2"/>
        <v/>
      </c>
      <c r="D90" s="17">
        <v>0.0</v>
      </c>
      <c r="E90" s="28" t="str">
        <f>IF(OR(A90="",D90=""),"",D90*CONFIG!$B$7)</f>
        <v/>
      </c>
      <c r="F90" s="28" t="str">
        <f>IF(OR(A90="",D90=""),"",D90*CONFIG!$B$8)</f>
        <v/>
      </c>
      <c r="G90" s="28" t="str">
        <f>IF(OR(A90="",D90=""),"",D90*CONFIG!$B$9)</f>
        <v/>
      </c>
      <c r="H90" s="18"/>
      <c r="I90" s="17">
        <v>0.0</v>
      </c>
      <c r="J90" s="18"/>
      <c r="K90" s="29" t="str">
        <f>IF(H90="Reinvertir",CONFIG!$B$11,"")</f>
        <v/>
      </c>
      <c r="L90" s="30" t="str">
        <f t="shared" si="3"/>
        <v/>
      </c>
      <c r="M90" s="27"/>
      <c r="N90" s="22"/>
    </row>
    <row r="91" ht="15.75" customHeight="1">
      <c r="A91" s="27"/>
      <c r="B91" s="10" t="str">
        <f t="shared" si="1"/>
        <v/>
      </c>
      <c r="C91" s="10" t="str">
        <f t="shared" si="2"/>
        <v/>
      </c>
      <c r="D91" s="17">
        <v>0.0</v>
      </c>
      <c r="E91" s="28" t="str">
        <f>IF(OR(A91="",D91=""),"",D91*CONFIG!$B$7)</f>
        <v/>
      </c>
      <c r="F91" s="28" t="str">
        <f>IF(OR(A91="",D91=""),"",D91*CONFIG!$B$8)</f>
        <v/>
      </c>
      <c r="G91" s="28" t="str">
        <f>IF(OR(A91="",D91=""),"",D91*CONFIG!$B$9)</f>
        <v/>
      </c>
      <c r="H91" s="18"/>
      <c r="I91" s="17">
        <v>0.0</v>
      </c>
      <c r="J91" s="18"/>
      <c r="K91" s="29" t="str">
        <f>IF(H91="Reinvertir",CONFIG!$B$11,"")</f>
        <v/>
      </c>
      <c r="L91" s="30" t="str">
        <f t="shared" si="3"/>
        <v/>
      </c>
      <c r="M91" s="27"/>
      <c r="N91" s="22"/>
    </row>
    <row r="92" ht="15.75" customHeight="1">
      <c r="A92" s="27"/>
      <c r="B92" s="10" t="str">
        <f t="shared" si="1"/>
        <v/>
      </c>
      <c r="C92" s="10" t="str">
        <f t="shared" si="2"/>
        <v/>
      </c>
      <c r="D92" s="17">
        <v>0.0</v>
      </c>
      <c r="E92" s="28" t="str">
        <f>IF(OR(A92="",D92=""),"",D92*CONFIG!$B$7)</f>
        <v/>
      </c>
      <c r="F92" s="28" t="str">
        <f>IF(OR(A92="",D92=""),"",D92*CONFIG!$B$8)</f>
        <v/>
      </c>
      <c r="G92" s="28" t="str">
        <f>IF(OR(A92="",D92=""),"",D92*CONFIG!$B$9)</f>
        <v/>
      </c>
      <c r="H92" s="18"/>
      <c r="I92" s="17">
        <v>0.0</v>
      </c>
      <c r="J92" s="18"/>
      <c r="K92" s="29" t="str">
        <f>IF(H92="Reinvertir",CONFIG!$B$11,"")</f>
        <v/>
      </c>
      <c r="L92" s="30" t="str">
        <f t="shared" si="3"/>
        <v/>
      </c>
      <c r="M92" s="27"/>
      <c r="N92" s="22"/>
    </row>
    <row r="93" ht="15.75" customHeight="1">
      <c r="A93" s="27"/>
      <c r="B93" s="10" t="str">
        <f t="shared" si="1"/>
        <v/>
      </c>
      <c r="C93" s="10" t="str">
        <f t="shared" si="2"/>
        <v/>
      </c>
      <c r="D93" s="17">
        <v>0.0</v>
      </c>
      <c r="E93" s="28" t="str">
        <f>IF(OR(A93="",D93=""),"",D93*CONFIG!$B$7)</f>
        <v/>
      </c>
      <c r="F93" s="28" t="str">
        <f>IF(OR(A93="",D93=""),"",D93*CONFIG!$B$8)</f>
        <v/>
      </c>
      <c r="G93" s="28" t="str">
        <f>IF(OR(A93="",D93=""),"",D93*CONFIG!$B$9)</f>
        <v/>
      </c>
      <c r="H93" s="18"/>
      <c r="I93" s="17">
        <v>0.0</v>
      </c>
      <c r="J93" s="18"/>
      <c r="K93" s="29" t="str">
        <f>IF(H93="Reinvertir",CONFIG!$B$11,"")</f>
        <v/>
      </c>
      <c r="L93" s="30" t="str">
        <f t="shared" si="3"/>
        <v/>
      </c>
      <c r="M93" s="27"/>
      <c r="N93" s="22"/>
    </row>
    <row r="94" ht="15.75" customHeight="1">
      <c r="A94" s="27"/>
      <c r="B94" s="10" t="str">
        <f t="shared" si="1"/>
        <v/>
      </c>
      <c r="C94" s="10" t="str">
        <f t="shared" si="2"/>
        <v/>
      </c>
      <c r="D94" s="17">
        <v>0.0</v>
      </c>
      <c r="E94" s="28" t="str">
        <f>IF(OR(A94="",D94=""),"",D94*CONFIG!$B$7)</f>
        <v/>
      </c>
      <c r="F94" s="28" t="str">
        <f>IF(OR(A94="",D94=""),"",D94*CONFIG!$B$8)</f>
        <v/>
      </c>
      <c r="G94" s="28" t="str">
        <f>IF(OR(A94="",D94=""),"",D94*CONFIG!$B$9)</f>
        <v/>
      </c>
      <c r="H94" s="18"/>
      <c r="I94" s="17">
        <v>0.0</v>
      </c>
      <c r="J94" s="18"/>
      <c r="K94" s="29" t="str">
        <f>IF(H94="Reinvertir",CONFIG!$B$11,"")</f>
        <v/>
      </c>
      <c r="L94" s="30" t="str">
        <f t="shared" si="3"/>
        <v/>
      </c>
      <c r="M94" s="27"/>
      <c r="N94" s="22"/>
    </row>
    <row r="95" ht="15.75" customHeight="1">
      <c r="A95" s="27"/>
      <c r="B95" s="10" t="str">
        <f t="shared" si="1"/>
        <v/>
      </c>
      <c r="C95" s="10" t="str">
        <f t="shared" si="2"/>
        <v/>
      </c>
      <c r="D95" s="17">
        <v>0.0</v>
      </c>
      <c r="E95" s="28" t="str">
        <f>IF(OR(A95="",D95=""),"",D95*CONFIG!$B$7)</f>
        <v/>
      </c>
      <c r="F95" s="28" t="str">
        <f>IF(OR(A95="",D95=""),"",D95*CONFIG!$B$8)</f>
        <v/>
      </c>
      <c r="G95" s="28" t="str">
        <f>IF(OR(A95="",D95=""),"",D95*CONFIG!$B$9)</f>
        <v/>
      </c>
      <c r="H95" s="18"/>
      <c r="I95" s="17">
        <v>0.0</v>
      </c>
      <c r="J95" s="18"/>
      <c r="K95" s="29" t="str">
        <f>IF(H95="Reinvertir",CONFIG!$B$11,"")</f>
        <v/>
      </c>
      <c r="L95" s="30" t="str">
        <f t="shared" si="3"/>
        <v/>
      </c>
      <c r="M95" s="27"/>
      <c r="N95" s="22"/>
    </row>
    <row r="96" ht="15.75" customHeight="1">
      <c r="A96" s="27"/>
      <c r="B96" s="10" t="str">
        <f t="shared" si="1"/>
        <v/>
      </c>
      <c r="C96" s="10" t="str">
        <f t="shared" si="2"/>
        <v/>
      </c>
      <c r="D96" s="17">
        <v>0.0</v>
      </c>
      <c r="E96" s="28" t="str">
        <f>IF(OR(A96="",D96=""),"",D96*CONFIG!$B$7)</f>
        <v/>
      </c>
      <c r="F96" s="28" t="str">
        <f>IF(OR(A96="",D96=""),"",D96*CONFIG!$B$8)</f>
        <v/>
      </c>
      <c r="G96" s="28" t="str">
        <f>IF(OR(A96="",D96=""),"",D96*CONFIG!$B$9)</f>
        <v/>
      </c>
      <c r="H96" s="18"/>
      <c r="I96" s="17">
        <v>0.0</v>
      </c>
      <c r="J96" s="18"/>
      <c r="K96" s="29" t="str">
        <f>IF(H96="Reinvertir",CONFIG!$B$11,"")</f>
        <v/>
      </c>
      <c r="L96" s="30" t="str">
        <f t="shared" si="3"/>
        <v/>
      </c>
      <c r="M96" s="27"/>
      <c r="N96" s="22"/>
    </row>
    <row r="97" ht="15.75" customHeight="1">
      <c r="A97" s="27"/>
      <c r="B97" s="10" t="str">
        <f t="shared" si="1"/>
        <v/>
      </c>
      <c r="C97" s="10" t="str">
        <f t="shared" si="2"/>
        <v/>
      </c>
      <c r="D97" s="17">
        <v>0.0</v>
      </c>
      <c r="E97" s="28" t="str">
        <f>IF(OR(A97="",D97=""),"",D97*CONFIG!$B$7)</f>
        <v/>
      </c>
      <c r="F97" s="28" t="str">
        <f>IF(OR(A97="",D97=""),"",D97*CONFIG!$B$8)</f>
        <v/>
      </c>
      <c r="G97" s="28" t="str">
        <f>IF(OR(A97="",D97=""),"",D97*CONFIG!$B$9)</f>
        <v/>
      </c>
      <c r="H97" s="18"/>
      <c r="I97" s="17">
        <v>0.0</v>
      </c>
      <c r="J97" s="18"/>
      <c r="K97" s="29" t="str">
        <f>IF(H97="Reinvertir",CONFIG!$B$11,"")</f>
        <v/>
      </c>
      <c r="L97" s="30" t="str">
        <f t="shared" si="3"/>
        <v/>
      </c>
      <c r="M97" s="27"/>
      <c r="N97" s="22"/>
    </row>
    <row r="98" ht="15.75" customHeight="1">
      <c r="A98" s="27"/>
      <c r="B98" s="10" t="str">
        <f t="shared" si="1"/>
        <v/>
      </c>
      <c r="C98" s="10" t="str">
        <f t="shared" si="2"/>
        <v/>
      </c>
      <c r="D98" s="17">
        <v>0.0</v>
      </c>
      <c r="E98" s="28" t="str">
        <f>IF(OR(A98="",D98=""),"",D98*CONFIG!$B$7)</f>
        <v/>
      </c>
      <c r="F98" s="28" t="str">
        <f>IF(OR(A98="",D98=""),"",D98*CONFIG!$B$8)</f>
        <v/>
      </c>
      <c r="G98" s="28" t="str">
        <f>IF(OR(A98="",D98=""),"",D98*CONFIG!$B$9)</f>
        <v/>
      </c>
      <c r="H98" s="18"/>
      <c r="I98" s="17">
        <v>0.0</v>
      </c>
      <c r="J98" s="18"/>
      <c r="K98" s="29" t="str">
        <f>IF(H98="Reinvertir",CONFIG!$B$11,"")</f>
        <v/>
      </c>
      <c r="L98" s="30" t="str">
        <f t="shared" si="3"/>
        <v/>
      </c>
      <c r="M98" s="27"/>
      <c r="N98" s="22"/>
    </row>
    <row r="99" ht="15.75" customHeight="1">
      <c r="A99" s="27"/>
      <c r="B99" s="10" t="str">
        <f t="shared" si="1"/>
        <v/>
      </c>
      <c r="C99" s="10" t="str">
        <f t="shared" si="2"/>
        <v/>
      </c>
      <c r="D99" s="17">
        <v>0.0</v>
      </c>
      <c r="E99" s="28" t="str">
        <f>IF(OR(A99="",D99=""),"",D99*CONFIG!$B$7)</f>
        <v/>
      </c>
      <c r="F99" s="28" t="str">
        <f>IF(OR(A99="",D99=""),"",D99*CONFIG!$B$8)</f>
        <v/>
      </c>
      <c r="G99" s="28" t="str">
        <f>IF(OR(A99="",D99=""),"",D99*CONFIG!$B$9)</f>
        <v/>
      </c>
      <c r="H99" s="18"/>
      <c r="I99" s="17">
        <v>0.0</v>
      </c>
      <c r="J99" s="18"/>
      <c r="K99" s="29" t="str">
        <f>IF(H99="Reinvertir",CONFIG!$B$11,"")</f>
        <v/>
      </c>
      <c r="L99" s="30" t="str">
        <f t="shared" si="3"/>
        <v/>
      </c>
      <c r="M99" s="27"/>
      <c r="N99" s="22"/>
    </row>
    <row r="100" ht="15.75" customHeight="1">
      <c r="A100" s="27"/>
      <c r="B100" s="10" t="str">
        <f t="shared" si="1"/>
        <v/>
      </c>
      <c r="C100" s="10" t="str">
        <f t="shared" si="2"/>
        <v/>
      </c>
      <c r="D100" s="17">
        <v>0.0</v>
      </c>
      <c r="E100" s="28" t="str">
        <f>IF(OR(A100="",D100=""),"",D100*CONFIG!$B$7)</f>
        <v/>
      </c>
      <c r="F100" s="28" t="str">
        <f>IF(OR(A100="",D100=""),"",D100*CONFIG!$B$8)</f>
        <v/>
      </c>
      <c r="G100" s="28" t="str">
        <f>IF(OR(A100="",D100=""),"",D100*CONFIG!$B$9)</f>
        <v/>
      </c>
      <c r="H100" s="18"/>
      <c r="I100" s="17">
        <v>0.0</v>
      </c>
      <c r="J100" s="18"/>
      <c r="K100" s="29" t="str">
        <f>IF(H100="Reinvertir",CONFIG!$B$11,"")</f>
        <v/>
      </c>
      <c r="L100" s="30" t="str">
        <f t="shared" si="3"/>
        <v/>
      </c>
      <c r="M100" s="27"/>
      <c r="N100" s="22"/>
    </row>
    <row r="101" ht="15.75" customHeight="1">
      <c r="A101" s="27"/>
      <c r="B101" s="10" t="str">
        <f t="shared" si="1"/>
        <v/>
      </c>
      <c r="C101" s="10" t="str">
        <f t="shared" si="2"/>
        <v/>
      </c>
      <c r="D101" s="17">
        <v>0.0</v>
      </c>
      <c r="E101" s="28" t="str">
        <f>IF(OR(A101="",D101=""),"",D101*CONFIG!$B$7)</f>
        <v/>
      </c>
      <c r="F101" s="28" t="str">
        <f>IF(OR(A101="",D101=""),"",D101*CONFIG!$B$8)</f>
        <v/>
      </c>
      <c r="G101" s="28" t="str">
        <f>IF(OR(A101="",D101=""),"",D101*CONFIG!$B$9)</f>
        <v/>
      </c>
      <c r="H101" s="18"/>
      <c r="I101" s="17">
        <v>0.0</v>
      </c>
      <c r="J101" s="18"/>
      <c r="K101" s="29" t="str">
        <f>IF(H101="Reinvertir",CONFIG!$B$11,"")</f>
        <v/>
      </c>
      <c r="L101" s="30" t="str">
        <f t="shared" si="3"/>
        <v/>
      </c>
      <c r="M101" s="27"/>
      <c r="N101" s="22"/>
    </row>
    <row r="102" ht="15.75" customHeight="1">
      <c r="A102" s="27"/>
      <c r="B102" s="10" t="str">
        <f t="shared" si="1"/>
        <v/>
      </c>
      <c r="C102" s="10" t="str">
        <f t="shared" si="2"/>
        <v/>
      </c>
      <c r="D102" s="17">
        <v>0.0</v>
      </c>
      <c r="E102" s="28" t="str">
        <f>IF(OR(A102="",D102=""),"",D102*CONFIG!$B$7)</f>
        <v/>
      </c>
      <c r="F102" s="28" t="str">
        <f>IF(OR(A102="",D102=""),"",D102*CONFIG!$B$8)</f>
        <v/>
      </c>
      <c r="G102" s="28" t="str">
        <f>IF(OR(A102="",D102=""),"",D102*CONFIG!$B$9)</f>
        <v/>
      </c>
      <c r="H102" s="18"/>
      <c r="I102" s="17">
        <v>0.0</v>
      </c>
      <c r="J102" s="18"/>
      <c r="K102" s="29" t="str">
        <f>IF(H102="Reinvertir",CONFIG!$B$11,"")</f>
        <v/>
      </c>
      <c r="L102" s="30" t="str">
        <f t="shared" si="3"/>
        <v/>
      </c>
      <c r="M102" s="27"/>
      <c r="N102" s="22"/>
    </row>
    <row r="103" ht="15.75" customHeight="1">
      <c r="A103" s="27"/>
      <c r="B103" s="10" t="str">
        <f t="shared" si="1"/>
        <v/>
      </c>
      <c r="C103" s="10" t="str">
        <f t="shared" si="2"/>
        <v/>
      </c>
      <c r="D103" s="17">
        <v>0.0</v>
      </c>
      <c r="E103" s="28" t="str">
        <f>IF(OR(A103="",D103=""),"",D103*CONFIG!$B$7)</f>
        <v/>
      </c>
      <c r="F103" s="28" t="str">
        <f>IF(OR(A103="",D103=""),"",D103*CONFIG!$B$8)</f>
        <v/>
      </c>
      <c r="G103" s="28" t="str">
        <f>IF(OR(A103="",D103=""),"",D103*CONFIG!$B$9)</f>
        <v/>
      </c>
      <c r="H103" s="18"/>
      <c r="I103" s="17">
        <v>0.0</v>
      </c>
      <c r="J103" s="18"/>
      <c r="K103" s="29" t="str">
        <f>IF(H103="Reinvertir",CONFIG!$B$11,"")</f>
        <v/>
      </c>
      <c r="L103" s="30" t="str">
        <f t="shared" si="3"/>
        <v/>
      </c>
      <c r="M103" s="27"/>
      <c r="N103" s="22"/>
    </row>
    <row r="104" ht="15.75" customHeight="1">
      <c r="A104" s="27"/>
      <c r="B104" s="10" t="str">
        <f t="shared" si="1"/>
        <v/>
      </c>
      <c r="C104" s="10" t="str">
        <f t="shared" si="2"/>
        <v/>
      </c>
      <c r="D104" s="17">
        <v>0.0</v>
      </c>
      <c r="E104" s="28" t="str">
        <f>IF(OR(A104="",D104=""),"",D104*CONFIG!$B$7)</f>
        <v/>
      </c>
      <c r="F104" s="28" t="str">
        <f>IF(OR(A104="",D104=""),"",D104*CONFIG!$B$8)</f>
        <v/>
      </c>
      <c r="G104" s="28" t="str">
        <f>IF(OR(A104="",D104=""),"",D104*CONFIG!$B$9)</f>
        <v/>
      </c>
      <c r="H104" s="18"/>
      <c r="I104" s="17">
        <v>0.0</v>
      </c>
      <c r="J104" s="18"/>
      <c r="K104" s="29" t="str">
        <f>IF(H104="Reinvertir",CONFIG!$B$11,"")</f>
        <v/>
      </c>
      <c r="L104" s="30" t="str">
        <f t="shared" si="3"/>
        <v/>
      </c>
      <c r="M104" s="27"/>
      <c r="N104" s="22"/>
    </row>
    <row r="105" ht="15.75" customHeight="1">
      <c r="A105" s="27"/>
      <c r="B105" s="10" t="str">
        <f t="shared" si="1"/>
        <v/>
      </c>
      <c r="C105" s="10" t="str">
        <f t="shared" si="2"/>
        <v/>
      </c>
      <c r="D105" s="17">
        <v>0.0</v>
      </c>
      <c r="E105" s="28" t="str">
        <f>IF(OR(A105="",D105=""),"",D105*CONFIG!$B$7)</f>
        <v/>
      </c>
      <c r="F105" s="28" t="str">
        <f>IF(OR(A105="",D105=""),"",D105*CONFIG!$B$8)</f>
        <v/>
      </c>
      <c r="G105" s="28" t="str">
        <f>IF(OR(A105="",D105=""),"",D105*CONFIG!$B$9)</f>
        <v/>
      </c>
      <c r="H105" s="18"/>
      <c r="I105" s="17">
        <v>0.0</v>
      </c>
      <c r="J105" s="18"/>
      <c r="K105" s="29" t="str">
        <f>IF(H105="Reinvertir",CONFIG!$B$11,"")</f>
        <v/>
      </c>
      <c r="L105" s="30" t="str">
        <f t="shared" si="3"/>
        <v/>
      </c>
      <c r="M105" s="27"/>
      <c r="N105" s="22"/>
    </row>
    <row r="106" ht="15.75" customHeight="1">
      <c r="A106" s="27"/>
      <c r="B106" s="10" t="str">
        <f t="shared" si="1"/>
        <v/>
      </c>
      <c r="C106" s="10" t="str">
        <f t="shared" si="2"/>
        <v/>
      </c>
      <c r="D106" s="17">
        <v>0.0</v>
      </c>
      <c r="E106" s="28" t="str">
        <f>IF(OR(A106="",D106=""),"",D106*CONFIG!$B$7)</f>
        <v/>
      </c>
      <c r="F106" s="28" t="str">
        <f>IF(OR(A106="",D106=""),"",D106*CONFIG!$B$8)</f>
        <v/>
      </c>
      <c r="G106" s="28" t="str">
        <f>IF(OR(A106="",D106=""),"",D106*CONFIG!$B$9)</f>
        <v/>
      </c>
      <c r="H106" s="18"/>
      <c r="I106" s="17">
        <v>0.0</v>
      </c>
      <c r="J106" s="18"/>
      <c r="K106" s="29" t="str">
        <f>IF(H106="Reinvertir",CONFIG!$B$11,"")</f>
        <v/>
      </c>
      <c r="L106" s="30" t="str">
        <f t="shared" si="3"/>
        <v/>
      </c>
      <c r="M106" s="27"/>
      <c r="N106" s="22"/>
    </row>
    <row r="107" ht="15.75" customHeight="1">
      <c r="A107" s="27"/>
      <c r="B107" s="10" t="str">
        <f t="shared" si="1"/>
        <v/>
      </c>
      <c r="C107" s="10" t="str">
        <f t="shared" si="2"/>
        <v/>
      </c>
      <c r="D107" s="17">
        <v>0.0</v>
      </c>
      <c r="E107" s="28" t="str">
        <f>IF(OR(A107="",D107=""),"",D107*CONFIG!$B$7)</f>
        <v/>
      </c>
      <c r="F107" s="28" t="str">
        <f>IF(OR(A107="",D107=""),"",D107*CONFIG!$B$8)</f>
        <v/>
      </c>
      <c r="G107" s="28" t="str">
        <f>IF(OR(A107="",D107=""),"",D107*CONFIG!$B$9)</f>
        <v/>
      </c>
      <c r="H107" s="18"/>
      <c r="I107" s="17">
        <v>0.0</v>
      </c>
      <c r="J107" s="18"/>
      <c r="K107" s="29" t="str">
        <f>IF(H107="Reinvertir",CONFIG!$B$11,"")</f>
        <v/>
      </c>
      <c r="L107" s="30" t="str">
        <f t="shared" si="3"/>
        <v/>
      </c>
      <c r="M107" s="27"/>
      <c r="N107" s="22"/>
    </row>
    <row r="108" ht="15.75" customHeight="1">
      <c r="A108" s="27"/>
      <c r="B108" s="10" t="str">
        <f t="shared" si="1"/>
        <v/>
      </c>
      <c r="C108" s="10" t="str">
        <f t="shared" si="2"/>
        <v/>
      </c>
      <c r="D108" s="17">
        <v>0.0</v>
      </c>
      <c r="E108" s="28" t="str">
        <f>IF(OR(A108="",D108=""),"",D108*CONFIG!$B$7)</f>
        <v/>
      </c>
      <c r="F108" s="28" t="str">
        <f>IF(OR(A108="",D108=""),"",D108*CONFIG!$B$8)</f>
        <v/>
      </c>
      <c r="G108" s="28" t="str">
        <f>IF(OR(A108="",D108=""),"",D108*CONFIG!$B$9)</f>
        <v/>
      </c>
      <c r="H108" s="18"/>
      <c r="I108" s="17">
        <v>0.0</v>
      </c>
      <c r="J108" s="18"/>
      <c r="K108" s="29" t="str">
        <f>IF(H108="Reinvertir",CONFIG!$B$11,"")</f>
        <v/>
      </c>
      <c r="L108" s="30" t="str">
        <f t="shared" si="3"/>
        <v/>
      </c>
      <c r="M108" s="27"/>
      <c r="N108" s="22"/>
    </row>
    <row r="109" ht="15.75" customHeight="1">
      <c r="A109" s="27"/>
      <c r="B109" s="10" t="str">
        <f t="shared" si="1"/>
        <v/>
      </c>
      <c r="C109" s="10" t="str">
        <f t="shared" si="2"/>
        <v/>
      </c>
      <c r="D109" s="17">
        <v>0.0</v>
      </c>
      <c r="E109" s="28" t="str">
        <f>IF(OR(A109="",D109=""),"",D109*CONFIG!$B$7)</f>
        <v/>
      </c>
      <c r="F109" s="28" t="str">
        <f>IF(OR(A109="",D109=""),"",D109*CONFIG!$B$8)</f>
        <v/>
      </c>
      <c r="G109" s="28" t="str">
        <f>IF(OR(A109="",D109=""),"",D109*CONFIG!$B$9)</f>
        <v/>
      </c>
      <c r="H109" s="18"/>
      <c r="I109" s="17">
        <v>0.0</v>
      </c>
      <c r="J109" s="18"/>
      <c r="K109" s="29" t="str">
        <f>IF(H109="Reinvertir",CONFIG!$B$11,"")</f>
        <v/>
      </c>
      <c r="L109" s="30" t="str">
        <f t="shared" si="3"/>
        <v/>
      </c>
      <c r="M109" s="27"/>
      <c r="N109" s="22"/>
    </row>
    <row r="110" ht="15.75" customHeight="1">
      <c r="A110" s="27"/>
      <c r="B110" s="10" t="str">
        <f t="shared" si="1"/>
        <v/>
      </c>
      <c r="C110" s="10" t="str">
        <f t="shared" si="2"/>
        <v/>
      </c>
      <c r="D110" s="17">
        <v>0.0</v>
      </c>
      <c r="E110" s="28" t="str">
        <f>IF(OR(A110="",D110=""),"",D110*CONFIG!$B$7)</f>
        <v/>
      </c>
      <c r="F110" s="28" t="str">
        <f>IF(OR(A110="",D110=""),"",D110*CONFIG!$B$8)</f>
        <v/>
      </c>
      <c r="G110" s="28" t="str">
        <f>IF(OR(A110="",D110=""),"",D110*CONFIG!$B$9)</f>
        <v/>
      </c>
      <c r="H110" s="18"/>
      <c r="I110" s="17">
        <v>0.0</v>
      </c>
      <c r="J110" s="18"/>
      <c r="K110" s="29" t="str">
        <f>IF(H110="Reinvertir",CONFIG!$B$11,"")</f>
        <v/>
      </c>
      <c r="L110" s="30" t="str">
        <f t="shared" si="3"/>
        <v/>
      </c>
      <c r="M110" s="27"/>
      <c r="N110" s="22"/>
    </row>
    <row r="111" ht="15.75" customHeight="1">
      <c r="A111" s="27"/>
      <c r="B111" s="10" t="str">
        <f t="shared" si="1"/>
        <v/>
      </c>
      <c r="C111" s="10" t="str">
        <f t="shared" si="2"/>
        <v/>
      </c>
      <c r="D111" s="17">
        <v>0.0</v>
      </c>
      <c r="E111" s="28" t="str">
        <f>IF(OR(A111="",D111=""),"",D111*CONFIG!$B$7)</f>
        <v/>
      </c>
      <c r="F111" s="28" t="str">
        <f>IF(OR(A111="",D111=""),"",D111*CONFIG!$B$8)</f>
        <v/>
      </c>
      <c r="G111" s="28" t="str">
        <f>IF(OR(A111="",D111=""),"",D111*CONFIG!$B$9)</f>
        <v/>
      </c>
      <c r="H111" s="18"/>
      <c r="I111" s="17">
        <v>0.0</v>
      </c>
      <c r="J111" s="18"/>
      <c r="K111" s="29" t="str">
        <f>IF(H111="Reinvertir",CONFIG!$B$11,"")</f>
        <v/>
      </c>
      <c r="L111" s="30" t="str">
        <f t="shared" si="3"/>
        <v/>
      </c>
      <c r="M111" s="27"/>
      <c r="N111" s="22"/>
    </row>
    <row r="112" ht="15.75" customHeight="1">
      <c r="A112" s="27"/>
      <c r="B112" s="10" t="str">
        <f t="shared" si="1"/>
        <v/>
      </c>
      <c r="C112" s="10" t="str">
        <f t="shared" si="2"/>
        <v/>
      </c>
      <c r="D112" s="17">
        <v>0.0</v>
      </c>
      <c r="E112" s="28" t="str">
        <f>IF(OR(A112="",D112=""),"",D112*CONFIG!$B$7)</f>
        <v/>
      </c>
      <c r="F112" s="28" t="str">
        <f>IF(OR(A112="",D112=""),"",D112*CONFIG!$B$8)</f>
        <v/>
      </c>
      <c r="G112" s="28" t="str">
        <f>IF(OR(A112="",D112=""),"",D112*CONFIG!$B$9)</f>
        <v/>
      </c>
      <c r="H112" s="18"/>
      <c r="I112" s="17">
        <v>0.0</v>
      </c>
      <c r="J112" s="18"/>
      <c r="K112" s="29" t="str">
        <f>IF(H112="Reinvertir",CONFIG!$B$11,"")</f>
        <v/>
      </c>
      <c r="L112" s="30" t="str">
        <f t="shared" si="3"/>
        <v/>
      </c>
      <c r="M112" s="27"/>
      <c r="N112" s="22"/>
    </row>
    <row r="113" ht="15.75" customHeight="1">
      <c r="A113" s="27"/>
      <c r="B113" s="10" t="str">
        <f t="shared" si="1"/>
        <v/>
      </c>
      <c r="C113" s="10" t="str">
        <f t="shared" si="2"/>
        <v/>
      </c>
      <c r="D113" s="17">
        <v>0.0</v>
      </c>
      <c r="E113" s="28" t="str">
        <f>IF(OR(A113="",D113=""),"",D113*CONFIG!$B$7)</f>
        <v/>
      </c>
      <c r="F113" s="28" t="str">
        <f>IF(OR(A113="",D113=""),"",D113*CONFIG!$B$8)</f>
        <v/>
      </c>
      <c r="G113" s="28" t="str">
        <f>IF(OR(A113="",D113=""),"",D113*CONFIG!$B$9)</f>
        <v/>
      </c>
      <c r="H113" s="18"/>
      <c r="I113" s="17">
        <v>0.0</v>
      </c>
      <c r="J113" s="18"/>
      <c r="K113" s="29" t="str">
        <f>IF(H113="Reinvertir",CONFIG!$B$11,"")</f>
        <v/>
      </c>
      <c r="L113" s="30" t="str">
        <f t="shared" si="3"/>
        <v/>
      </c>
      <c r="M113" s="27"/>
      <c r="N113" s="22"/>
    </row>
    <row r="114" ht="15.75" customHeight="1">
      <c r="A114" s="27"/>
      <c r="B114" s="10" t="str">
        <f t="shared" si="1"/>
        <v/>
      </c>
      <c r="C114" s="10" t="str">
        <f t="shared" si="2"/>
        <v/>
      </c>
      <c r="D114" s="17">
        <v>0.0</v>
      </c>
      <c r="E114" s="28" t="str">
        <f>IF(OR(A114="",D114=""),"",D114*CONFIG!$B$7)</f>
        <v/>
      </c>
      <c r="F114" s="28" t="str">
        <f>IF(OR(A114="",D114=""),"",D114*CONFIG!$B$8)</f>
        <v/>
      </c>
      <c r="G114" s="28" t="str">
        <f>IF(OR(A114="",D114=""),"",D114*CONFIG!$B$9)</f>
        <v/>
      </c>
      <c r="H114" s="18"/>
      <c r="I114" s="17">
        <v>0.0</v>
      </c>
      <c r="J114" s="18"/>
      <c r="K114" s="29" t="str">
        <f>IF(H114="Reinvertir",CONFIG!$B$11,"")</f>
        <v/>
      </c>
      <c r="L114" s="30" t="str">
        <f t="shared" si="3"/>
        <v/>
      </c>
      <c r="M114" s="27"/>
      <c r="N114" s="22"/>
    </row>
    <row r="115" ht="15.75" customHeight="1">
      <c r="A115" s="27"/>
      <c r="B115" s="10" t="str">
        <f t="shared" si="1"/>
        <v/>
      </c>
      <c r="C115" s="10" t="str">
        <f t="shared" si="2"/>
        <v/>
      </c>
      <c r="D115" s="17">
        <v>0.0</v>
      </c>
      <c r="E115" s="28" t="str">
        <f>IF(OR(A115="",D115=""),"",D115*CONFIG!$B$7)</f>
        <v/>
      </c>
      <c r="F115" s="28" t="str">
        <f>IF(OR(A115="",D115=""),"",D115*CONFIG!$B$8)</f>
        <v/>
      </c>
      <c r="G115" s="28" t="str">
        <f>IF(OR(A115="",D115=""),"",D115*CONFIG!$B$9)</f>
        <v/>
      </c>
      <c r="H115" s="18"/>
      <c r="I115" s="17">
        <v>0.0</v>
      </c>
      <c r="J115" s="18"/>
      <c r="K115" s="29" t="str">
        <f>IF(H115="Reinvertir",CONFIG!$B$11,"")</f>
        <v/>
      </c>
      <c r="L115" s="30" t="str">
        <f t="shared" si="3"/>
        <v/>
      </c>
      <c r="M115" s="27"/>
      <c r="N115" s="22"/>
    </row>
    <row r="116" ht="15.75" customHeight="1">
      <c r="A116" s="27"/>
      <c r="B116" s="10" t="str">
        <f t="shared" si="1"/>
        <v/>
      </c>
      <c r="C116" s="10" t="str">
        <f t="shared" si="2"/>
        <v/>
      </c>
      <c r="D116" s="17">
        <v>0.0</v>
      </c>
      <c r="E116" s="28" t="str">
        <f>IF(OR(A116="",D116=""),"",D116*CONFIG!$B$7)</f>
        <v/>
      </c>
      <c r="F116" s="28" t="str">
        <f>IF(OR(A116="",D116=""),"",D116*CONFIG!$B$8)</f>
        <v/>
      </c>
      <c r="G116" s="28" t="str">
        <f>IF(OR(A116="",D116=""),"",D116*CONFIG!$B$9)</f>
        <v/>
      </c>
      <c r="H116" s="18"/>
      <c r="I116" s="17">
        <v>0.0</v>
      </c>
      <c r="J116" s="18"/>
      <c r="K116" s="29" t="str">
        <f>IF(H116="Reinvertir",CONFIG!$B$11,"")</f>
        <v/>
      </c>
      <c r="L116" s="30" t="str">
        <f t="shared" si="3"/>
        <v/>
      </c>
      <c r="M116" s="27"/>
      <c r="N116" s="22"/>
    </row>
    <row r="117" ht="15.75" customHeight="1">
      <c r="A117" s="27"/>
      <c r="B117" s="10" t="str">
        <f t="shared" si="1"/>
        <v/>
      </c>
      <c r="C117" s="10" t="str">
        <f t="shared" si="2"/>
        <v/>
      </c>
      <c r="D117" s="17">
        <v>0.0</v>
      </c>
      <c r="E117" s="28" t="str">
        <f>IF(OR(A117="",D117=""),"",D117*CONFIG!$B$7)</f>
        <v/>
      </c>
      <c r="F117" s="28" t="str">
        <f>IF(OR(A117="",D117=""),"",D117*CONFIG!$B$8)</f>
        <v/>
      </c>
      <c r="G117" s="28" t="str">
        <f>IF(OR(A117="",D117=""),"",D117*CONFIG!$B$9)</f>
        <v/>
      </c>
      <c r="H117" s="18"/>
      <c r="I117" s="17">
        <v>0.0</v>
      </c>
      <c r="J117" s="18"/>
      <c r="K117" s="29" t="str">
        <f>IF(H117="Reinvertir",CONFIG!$B$11,"")</f>
        <v/>
      </c>
      <c r="L117" s="30" t="str">
        <f t="shared" si="3"/>
        <v/>
      </c>
      <c r="M117" s="27"/>
      <c r="N117" s="22"/>
    </row>
    <row r="118" ht="15.75" customHeight="1">
      <c r="A118" s="27"/>
      <c r="B118" s="10" t="str">
        <f t="shared" si="1"/>
        <v/>
      </c>
      <c r="C118" s="10" t="str">
        <f t="shared" si="2"/>
        <v/>
      </c>
      <c r="D118" s="17">
        <v>0.0</v>
      </c>
      <c r="E118" s="28" t="str">
        <f>IF(OR(A118="",D118=""),"",D118*CONFIG!$B$7)</f>
        <v/>
      </c>
      <c r="F118" s="28" t="str">
        <f>IF(OR(A118="",D118=""),"",D118*CONFIG!$B$8)</f>
        <v/>
      </c>
      <c r="G118" s="28" t="str">
        <f>IF(OR(A118="",D118=""),"",D118*CONFIG!$B$9)</f>
        <v/>
      </c>
      <c r="H118" s="18"/>
      <c r="I118" s="17">
        <v>0.0</v>
      </c>
      <c r="J118" s="18"/>
      <c r="K118" s="29" t="str">
        <f>IF(H118="Reinvertir",CONFIG!$B$11,"")</f>
        <v/>
      </c>
      <c r="L118" s="30" t="str">
        <f t="shared" si="3"/>
        <v/>
      </c>
      <c r="M118" s="27"/>
      <c r="N118" s="22"/>
    </row>
    <row r="119" ht="15.75" customHeight="1">
      <c r="A119" s="27"/>
      <c r="B119" s="10" t="str">
        <f t="shared" si="1"/>
        <v/>
      </c>
      <c r="C119" s="10" t="str">
        <f t="shared" si="2"/>
        <v/>
      </c>
      <c r="D119" s="17">
        <v>0.0</v>
      </c>
      <c r="E119" s="28" t="str">
        <f>IF(OR(A119="",D119=""),"",D119*CONFIG!$B$7)</f>
        <v/>
      </c>
      <c r="F119" s="28" t="str">
        <f>IF(OR(A119="",D119=""),"",D119*CONFIG!$B$8)</f>
        <v/>
      </c>
      <c r="G119" s="28" t="str">
        <f>IF(OR(A119="",D119=""),"",D119*CONFIG!$B$9)</f>
        <v/>
      </c>
      <c r="H119" s="18"/>
      <c r="I119" s="17">
        <v>0.0</v>
      </c>
      <c r="J119" s="18"/>
      <c r="K119" s="29" t="str">
        <f>IF(H119="Reinvertir",CONFIG!$B$11,"")</f>
        <v/>
      </c>
      <c r="L119" s="30" t="str">
        <f t="shared" si="3"/>
        <v/>
      </c>
      <c r="M119" s="27"/>
      <c r="N119" s="22"/>
    </row>
    <row r="120" ht="15.75" customHeight="1">
      <c r="A120" s="27"/>
      <c r="B120" s="10" t="str">
        <f t="shared" si="1"/>
        <v/>
      </c>
      <c r="C120" s="10" t="str">
        <f t="shared" si="2"/>
        <v/>
      </c>
      <c r="D120" s="17">
        <v>0.0</v>
      </c>
      <c r="E120" s="28" t="str">
        <f>IF(OR(A120="",D120=""),"",D120*CONFIG!$B$7)</f>
        <v/>
      </c>
      <c r="F120" s="28" t="str">
        <f>IF(OR(A120="",D120=""),"",D120*CONFIG!$B$8)</f>
        <v/>
      </c>
      <c r="G120" s="28" t="str">
        <f>IF(OR(A120="",D120=""),"",D120*CONFIG!$B$9)</f>
        <v/>
      </c>
      <c r="H120" s="18"/>
      <c r="I120" s="17">
        <v>0.0</v>
      </c>
      <c r="J120" s="18"/>
      <c r="K120" s="29" t="str">
        <f>IF(H120="Reinvertir",CONFIG!$B$11,"")</f>
        <v/>
      </c>
      <c r="L120" s="30" t="str">
        <f t="shared" si="3"/>
        <v/>
      </c>
      <c r="M120" s="27"/>
      <c r="N120" s="22"/>
    </row>
    <row r="121" ht="15.75" customHeight="1">
      <c r="A121" s="27"/>
      <c r="B121" s="10" t="str">
        <f t="shared" si="1"/>
        <v/>
      </c>
      <c r="C121" s="10" t="str">
        <f t="shared" si="2"/>
        <v/>
      </c>
      <c r="D121" s="17">
        <v>0.0</v>
      </c>
      <c r="E121" s="28" t="str">
        <f>IF(OR(A121="",D121=""),"",D121*CONFIG!$B$7)</f>
        <v/>
      </c>
      <c r="F121" s="28" t="str">
        <f>IF(OR(A121="",D121=""),"",D121*CONFIG!$B$8)</f>
        <v/>
      </c>
      <c r="G121" s="28" t="str">
        <f>IF(OR(A121="",D121=""),"",D121*CONFIG!$B$9)</f>
        <v/>
      </c>
      <c r="H121" s="18"/>
      <c r="I121" s="17">
        <v>0.0</v>
      </c>
      <c r="J121" s="18"/>
      <c r="K121" s="29" t="str">
        <f>IF(H121="Reinvertir",CONFIG!$B$11,"")</f>
        <v/>
      </c>
      <c r="L121" s="30" t="str">
        <f t="shared" si="3"/>
        <v/>
      </c>
      <c r="M121" s="27"/>
      <c r="N121" s="22"/>
    </row>
    <row r="122" ht="15.75" customHeight="1">
      <c r="A122" s="27"/>
      <c r="B122" s="10" t="str">
        <f t="shared" si="1"/>
        <v/>
      </c>
      <c r="C122" s="10" t="str">
        <f t="shared" si="2"/>
        <v/>
      </c>
      <c r="D122" s="17">
        <v>0.0</v>
      </c>
      <c r="E122" s="28" t="str">
        <f>IF(OR(A122="",D122=""),"",D122*CONFIG!$B$7)</f>
        <v/>
      </c>
      <c r="F122" s="28" t="str">
        <f>IF(OR(A122="",D122=""),"",D122*CONFIG!$B$8)</f>
        <v/>
      </c>
      <c r="G122" s="28" t="str">
        <f>IF(OR(A122="",D122=""),"",D122*CONFIG!$B$9)</f>
        <v/>
      </c>
      <c r="H122" s="18"/>
      <c r="I122" s="17">
        <v>0.0</v>
      </c>
      <c r="J122" s="18"/>
      <c r="K122" s="29" t="str">
        <f>IF(H122="Reinvertir",CONFIG!$B$11,"")</f>
        <v/>
      </c>
      <c r="L122" s="30" t="str">
        <f t="shared" si="3"/>
        <v/>
      </c>
      <c r="M122" s="27"/>
      <c r="N122" s="22"/>
    </row>
    <row r="123" ht="15.75" customHeight="1">
      <c r="A123" s="27"/>
      <c r="B123" s="10" t="str">
        <f t="shared" si="1"/>
        <v/>
      </c>
      <c r="C123" s="10" t="str">
        <f t="shared" si="2"/>
        <v/>
      </c>
      <c r="D123" s="17">
        <v>0.0</v>
      </c>
      <c r="E123" s="28" t="str">
        <f>IF(OR(A123="",D123=""),"",D123*CONFIG!$B$7)</f>
        <v/>
      </c>
      <c r="F123" s="28" t="str">
        <f>IF(OR(A123="",D123=""),"",D123*CONFIG!$B$8)</f>
        <v/>
      </c>
      <c r="G123" s="28" t="str">
        <f>IF(OR(A123="",D123=""),"",D123*CONFIG!$B$9)</f>
        <v/>
      </c>
      <c r="H123" s="18"/>
      <c r="I123" s="17">
        <v>0.0</v>
      </c>
      <c r="J123" s="18"/>
      <c r="K123" s="29" t="str">
        <f>IF(H123="Reinvertir",CONFIG!$B$11,"")</f>
        <v/>
      </c>
      <c r="L123" s="30" t="str">
        <f t="shared" si="3"/>
        <v/>
      </c>
      <c r="M123" s="27"/>
      <c r="N123" s="22"/>
    </row>
    <row r="124" ht="15.75" customHeight="1">
      <c r="A124" s="27"/>
      <c r="B124" s="10" t="str">
        <f t="shared" si="1"/>
        <v/>
      </c>
      <c r="C124" s="10" t="str">
        <f t="shared" si="2"/>
        <v/>
      </c>
      <c r="D124" s="17">
        <v>0.0</v>
      </c>
      <c r="E124" s="28" t="str">
        <f>IF(OR(A124="",D124=""),"",D124*CONFIG!$B$7)</f>
        <v/>
      </c>
      <c r="F124" s="28" t="str">
        <f>IF(OR(A124="",D124=""),"",D124*CONFIG!$B$8)</f>
        <v/>
      </c>
      <c r="G124" s="28" t="str">
        <f>IF(OR(A124="",D124=""),"",D124*CONFIG!$B$9)</f>
        <v/>
      </c>
      <c r="H124" s="18"/>
      <c r="I124" s="17">
        <v>0.0</v>
      </c>
      <c r="J124" s="18"/>
      <c r="K124" s="29" t="str">
        <f>IF(H124="Reinvertir",CONFIG!$B$11,"")</f>
        <v/>
      </c>
      <c r="L124" s="30" t="str">
        <f t="shared" si="3"/>
        <v/>
      </c>
      <c r="M124" s="27"/>
      <c r="N124" s="22"/>
    </row>
    <row r="125" ht="15.75" customHeight="1">
      <c r="A125" s="27"/>
      <c r="B125" s="10" t="str">
        <f t="shared" si="1"/>
        <v/>
      </c>
      <c r="C125" s="10" t="str">
        <f t="shared" si="2"/>
        <v/>
      </c>
      <c r="D125" s="17">
        <v>0.0</v>
      </c>
      <c r="E125" s="28" t="str">
        <f>IF(OR(A125="",D125=""),"",D125*CONFIG!$B$7)</f>
        <v/>
      </c>
      <c r="F125" s="28" t="str">
        <f>IF(OR(A125="",D125=""),"",D125*CONFIG!$B$8)</f>
        <v/>
      </c>
      <c r="G125" s="28" t="str">
        <f>IF(OR(A125="",D125=""),"",D125*CONFIG!$B$9)</f>
        <v/>
      </c>
      <c r="H125" s="18"/>
      <c r="I125" s="17">
        <v>0.0</v>
      </c>
      <c r="J125" s="18"/>
      <c r="K125" s="29" t="str">
        <f>IF(H125="Reinvertir",CONFIG!$B$11,"")</f>
        <v/>
      </c>
      <c r="L125" s="30" t="str">
        <f t="shared" si="3"/>
        <v/>
      </c>
      <c r="M125" s="27"/>
      <c r="N125" s="22"/>
    </row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N2"/>
    <mergeCell ref="A4:N4"/>
  </mergeCells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2" width="14.0"/>
    <col customWidth="1" min="3" max="7" width="16.0"/>
    <col customWidth="1" min="8" max="8" width="18.0"/>
    <col customWidth="1" min="9" max="26" width="8.71"/>
  </cols>
  <sheetData>
    <row r="1" ht="31.5" customHeight="1">
      <c r="A1" s="1" t="s">
        <v>63</v>
      </c>
      <c r="B1" s="2"/>
      <c r="C1" s="2"/>
      <c r="D1" s="2"/>
      <c r="E1" s="2"/>
      <c r="F1" s="2"/>
      <c r="G1" s="2"/>
      <c r="H1" s="3"/>
    </row>
    <row r="2">
      <c r="A2" s="4"/>
      <c r="B2" s="5"/>
      <c r="C2" s="5"/>
      <c r="D2" s="5"/>
      <c r="E2" s="5"/>
      <c r="F2" s="5"/>
      <c r="G2" s="5"/>
      <c r="H2" s="6"/>
    </row>
    <row r="4">
      <c r="A4" s="13" t="s">
        <v>64</v>
      </c>
      <c r="B4" s="8"/>
      <c r="C4" s="8"/>
      <c r="D4" s="8"/>
      <c r="E4" s="8"/>
      <c r="F4" s="8"/>
      <c r="G4" s="8"/>
      <c r="H4" s="9"/>
    </row>
    <row r="6">
      <c r="A6" s="26" t="s">
        <v>2</v>
      </c>
      <c r="B6" s="26" t="s">
        <v>7</v>
      </c>
      <c r="C6" s="26" t="s">
        <v>20</v>
      </c>
      <c r="D6" s="26" t="s">
        <v>65</v>
      </c>
      <c r="E6" s="26" t="s">
        <v>66</v>
      </c>
      <c r="F6" s="26" t="s">
        <v>67</v>
      </c>
      <c r="G6" s="26" t="s">
        <v>68</v>
      </c>
      <c r="H6" s="26" t="s">
        <v>23</v>
      </c>
    </row>
    <row r="7">
      <c r="A7" s="27" t="str">
        <f>IF(REGISTRO!H7="Reinvertir",REGISTRO!A7,"")</f>
        <v/>
      </c>
      <c r="B7" s="17" t="str">
        <f>IF(REGISTRO!H7="Reinvertir",REGISTRO!I7,"")</f>
        <v/>
      </c>
      <c r="C7" s="18" t="str">
        <f>IF(REGISTRO!H7="Reinvertir",REGISTRO!J7,"")</f>
        <v/>
      </c>
      <c r="D7" s="18" t="str">
        <f>IF(REGISTRO!H7="Reinvertir",REGISTRO!K7,"")</f>
        <v/>
      </c>
      <c r="E7" s="27" t="str">
        <f>IF(REGISTRO!H7="Reinvertir",REGISTRO!L7,"")</f>
        <v/>
      </c>
      <c r="F7" s="27" t="str">
        <f>IF(REGISTRO!H7="Reinvertir",REGISTRO!M7,"")</f>
        <v/>
      </c>
      <c r="G7" s="18" t="str">
        <f t="shared" ref="G7:G126" si="1">IF(A7="","",IF(F7&lt;&gt;"","CERRADA",IF(E7&lt;TODAY(),"ATRASADA",IF(E7-TODAY()&lt;=3,"POR VENCER","EN TIEMPO"))))</f>
        <v/>
      </c>
      <c r="H7" s="22" t="str">
        <f>IF(REGISTRO!H7="Reinvertir",REGISTRO!N7,"")</f>
        <v/>
      </c>
    </row>
    <row r="8">
      <c r="A8" s="27" t="str">
        <f>IF(REGISTRO!H8="Reinvertir",REGISTRO!A8,"")</f>
        <v/>
      </c>
      <c r="B8" s="17" t="str">
        <f>IF(REGISTRO!H8="Reinvertir",REGISTRO!I8,"")</f>
        <v/>
      </c>
      <c r="C8" s="18" t="str">
        <f>IF(REGISTRO!H8="Reinvertir",REGISTRO!J8,"")</f>
        <v/>
      </c>
      <c r="D8" s="18" t="str">
        <f>IF(REGISTRO!H8="Reinvertir",REGISTRO!K8,"")</f>
        <v/>
      </c>
      <c r="E8" s="27" t="str">
        <f>IF(REGISTRO!H8="Reinvertir",REGISTRO!L8,"")</f>
        <v/>
      </c>
      <c r="F8" s="27" t="str">
        <f>IF(REGISTRO!H8="Reinvertir",REGISTRO!M8,"")</f>
        <v/>
      </c>
      <c r="G8" s="18" t="str">
        <f t="shared" si="1"/>
        <v/>
      </c>
      <c r="H8" s="22" t="str">
        <f>IF(REGISTRO!H8="Reinvertir",REGISTRO!N8,"")</f>
        <v/>
      </c>
    </row>
    <row r="9">
      <c r="A9" s="27" t="str">
        <f>IF(REGISTRO!H9="Reinvertir",REGISTRO!A9,"")</f>
        <v/>
      </c>
      <c r="B9" s="17" t="str">
        <f>IF(REGISTRO!H9="Reinvertir",REGISTRO!I9,"")</f>
        <v/>
      </c>
      <c r="C9" s="18" t="str">
        <f>IF(REGISTRO!H9="Reinvertir",REGISTRO!J9,"")</f>
        <v/>
      </c>
      <c r="D9" s="18" t="str">
        <f>IF(REGISTRO!H9="Reinvertir",REGISTRO!K9,"")</f>
        <v/>
      </c>
      <c r="E9" s="27" t="str">
        <f>IF(REGISTRO!H9="Reinvertir",REGISTRO!L9,"")</f>
        <v/>
      </c>
      <c r="F9" s="27" t="str">
        <f>IF(REGISTRO!H9="Reinvertir",REGISTRO!M9,"")</f>
        <v/>
      </c>
      <c r="G9" s="18" t="str">
        <f t="shared" si="1"/>
        <v/>
      </c>
      <c r="H9" s="22" t="str">
        <f>IF(REGISTRO!H9="Reinvertir",REGISTRO!N9,"")</f>
        <v/>
      </c>
    </row>
    <row r="10">
      <c r="A10" s="27">
        <f>IF(REGISTRO!H10="Reinvertir",REGISTRO!A10,"")</f>
        <v>46027</v>
      </c>
      <c r="B10" s="17">
        <f>IF(REGISTRO!H10="Reinvertir",REGISTRO!I10,"")</f>
        <v>230.58</v>
      </c>
      <c r="C10" s="18" t="str">
        <f>IF(REGISTRO!H10="Reinvertir",REGISTRO!J10,"")</f>
        <v>Herramientas</v>
      </c>
      <c r="D10" s="29">
        <f>IF(REGISTRO!H10="Reinvertir",REGISTRO!K10,"")</f>
        <v>14</v>
      </c>
      <c r="E10" s="27">
        <f>IF(REGISTRO!H10="Reinvertir",REGISTRO!L10,"")</f>
        <v>46041</v>
      </c>
      <c r="F10" s="27" t="str">
        <f>IF(REGISTRO!H10="Reinvertir",REGISTRO!M10,"")</f>
        <v/>
      </c>
      <c r="G10" s="18" t="str">
        <f t="shared" si="1"/>
        <v>EN TIEMPO</v>
      </c>
      <c r="H10" s="22" t="str">
        <f>IF(REGISTRO!H10="Reinvertir",REGISTRO!N10,"")</f>
        <v>Reinversión: Herramientas.</v>
      </c>
    </row>
    <row r="11">
      <c r="A11" s="27">
        <f>IF(REGISTRO!H11="Reinvertir",REGISTRO!A11,"")</f>
        <v>46028</v>
      </c>
      <c r="B11" s="17">
        <f>IF(REGISTRO!H11="Reinvertir",REGISTRO!I11,"")</f>
        <v>499.97</v>
      </c>
      <c r="C11" s="18" t="str">
        <f>IF(REGISTRO!H11="Reinvertir",REGISTRO!J11,"")</f>
        <v>Transporte</v>
      </c>
      <c r="D11" s="29">
        <f>IF(REGISTRO!H11="Reinvertir",REGISTRO!K11,"")</f>
        <v>14</v>
      </c>
      <c r="E11" s="27">
        <f>IF(REGISTRO!H11="Reinvertir",REGISTRO!L11,"")</f>
        <v>46042</v>
      </c>
      <c r="F11" s="27">
        <f>IF(REGISTRO!H11="Reinvertir",REGISTRO!M11,"")</f>
        <v>46035</v>
      </c>
      <c r="G11" s="18" t="str">
        <f t="shared" si="1"/>
        <v>CERRADA</v>
      </c>
      <c r="H11" s="22" t="str">
        <f>IF(REGISTRO!H11="Reinvertir",REGISTRO!N11,"")</f>
        <v>Reinversión: Transporte.</v>
      </c>
    </row>
    <row r="12">
      <c r="A12" s="27" t="str">
        <f>IF(REGISTRO!H12="Reinvertir",REGISTRO!A12,"")</f>
        <v/>
      </c>
      <c r="B12" s="17" t="str">
        <f>IF(REGISTRO!H12="Reinvertir",REGISTRO!I12,"")</f>
        <v/>
      </c>
      <c r="C12" s="18" t="str">
        <f>IF(REGISTRO!H12="Reinvertir",REGISTRO!J12,"")</f>
        <v/>
      </c>
      <c r="D12" s="18" t="str">
        <f>IF(REGISTRO!H12="Reinvertir",REGISTRO!K12,"")</f>
        <v/>
      </c>
      <c r="E12" s="27" t="str">
        <f>IF(REGISTRO!H12="Reinvertir",REGISTRO!L12,"")</f>
        <v/>
      </c>
      <c r="F12" s="27" t="str">
        <f>IF(REGISTRO!H12="Reinvertir",REGISTRO!M12,"")</f>
        <v/>
      </c>
      <c r="G12" s="18" t="str">
        <f t="shared" si="1"/>
        <v/>
      </c>
      <c r="H12" s="22" t="str">
        <f>IF(REGISTRO!H12="Reinvertir",REGISTRO!N12,"")</f>
        <v/>
      </c>
    </row>
    <row r="13">
      <c r="A13" s="27" t="str">
        <f>IF(REGISTRO!H13="Reinvertir",REGISTRO!A13,"")</f>
        <v/>
      </c>
      <c r="B13" s="17" t="str">
        <f>IF(REGISTRO!H13="Reinvertir",REGISTRO!I13,"")</f>
        <v/>
      </c>
      <c r="C13" s="18" t="str">
        <f>IF(REGISTRO!H13="Reinvertir",REGISTRO!J13,"")</f>
        <v/>
      </c>
      <c r="D13" s="18" t="str">
        <f>IF(REGISTRO!H13="Reinvertir",REGISTRO!K13,"")</f>
        <v/>
      </c>
      <c r="E13" s="27" t="str">
        <f>IF(REGISTRO!H13="Reinvertir",REGISTRO!L13,"")</f>
        <v/>
      </c>
      <c r="F13" s="27" t="str">
        <f>IF(REGISTRO!H13="Reinvertir",REGISTRO!M13,"")</f>
        <v/>
      </c>
      <c r="G13" s="18" t="str">
        <f t="shared" si="1"/>
        <v/>
      </c>
      <c r="H13" s="22" t="str">
        <f>IF(REGISTRO!H13="Reinvertir",REGISTRO!N13,"")</f>
        <v/>
      </c>
    </row>
    <row r="14">
      <c r="A14" s="27" t="str">
        <f>IF(REGISTRO!H14="Reinvertir",REGISTRO!A14,"")</f>
        <v/>
      </c>
      <c r="B14" s="17" t="str">
        <f>IF(REGISTRO!H14="Reinvertir",REGISTRO!I14,"")</f>
        <v/>
      </c>
      <c r="C14" s="18" t="str">
        <f>IF(REGISTRO!H14="Reinvertir",REGISTRO!J14,"")</f>
        <v/>
      </c>
      <c r="D14" s="18" t="str">
        <f>IF(REGISTRO!H14="Reinvertir",REGISTRO!K14,"")</f>
        <v/>
      </c>
      <c r="E14" s="27" t="str">
        <f>IF(REGISTRO!H14="Reinvertir",REGISTRO!L14,"")</f>
        <v/>
      </c>
      <c r="F14" s="27" t="str">
        <f>IF(REGISTRO!H14="Reinvertir",REGISTRO!M14,"")</f>
        <v/>
      </c>
      <c r="G14" s="18" t="str">
        <f t="shared" si="1"/>
        <v/>
      </c>
      <c r="H14" s="22" t="str">
        <f>IF(REGISTRO!H14="Reinvertir",REGISTRO!N14,"")</f>
        <v/>
      </c>
    </row>
    <row r="15">
      <c r="A15" s="27" t="str">
        <f>IF(REGISTRO!H15="Reinvertir",REGISTRO!A15,"")</f>
        <v/>
      </c>
      <c r="B15" s="17" t="str">
        <f>IF(REGISTRO!H15="Reinvertir",REGISTRO!I15,"")</f>
        <v/>
      </c>
      <c r="C15" s="18" t="str">
        <f>IF(REGISTRO!H15="Reinvertir",REGISTRO!J15,"")</f>
        <v/>
      </c>
      <c r="D15" s="18" t="str">
        <f>IF(REGISTRO!H15="Reinvertir",REGISTRO!K15,"")</f>
        <v/>
      </c>
      <c r="E15" s="27" t="str">
        <f>IF(REGISTRO!H15="Reinvertir",REGISTRO!L15,"")</f>
        <v/>
      </c>
      <c r="F15" s="27" t="str">
        <f>IF(REGISTRO!H15="Reinvertir",REGISTRO!M15,"")</f>
        <v/>
      </c>
      <c r="G15" s="18" t="str">
        <f t="shared" si="1"/>
        <v/>
      </c>
      <c r="H15" s="22" t="str">
        <f>IF(REGISTRO!H15="Reinvertir",REGISTRO!N15,"")</f>
        <v/>
      </c>
    </row>
    <row r="16">
      <c r="A16" s="27">
        <f>IF(REGISTRO!H16="Reinvertir",REGISTRO!A16,"")</f>
        <v>46033</v>
      </c>
      <c r="B16" s="17">
        <f>IF(REGISTRO!H16="Reinvertir",REGISTRO!I16,"")</f>
        <v>476.97</v>
      </c>
      <c r="C16" s="18" t="str">
        <f>IF(REGISTRO!H16="Reinvertir",REGISTRO!J16,"")</f>
        <v>Comisiones</v>
      </c>
      <c r="D16" s="29">
        <f>IF(REGISTRO!H16="Reinvertir",REGISTRO!K16,"")</f>
        <v>14</v>
      </c>
      <c r="E16" s="27">
        <f>IF(REGISTRO!H16="Reinvertir",REGISTRO!L16,"")</f>
        <v>46047</v>
      </c>
      <c r="F16" s="27">
        <f>IF(REGISTRO!H16="Reinvertir",REGISTRO!M16,"")</f>
        <v>46047</v>
      </c>
      <c r="G16" s="18" t="str">
        <f t="shared" si="1"/>
        <v>CERRADA</v>
      </c>
      <c r="H16" s="22" t="str">
        <f>IF(REGISTRO!H16="Reinvertir",REGISTRO!N16,"")</f>
        <v>Reinversión: Comisiones.</v>
      </c>
    </row>
    <row r="17">
      <c r="A17" s="27" t="str">
        <f>IF(REGISTRO!H17="Reinvertir",REGISTRO!A17,"")</f>
        <v/>
      </c>
      <c r="B17" s="17" t="str">
        <f>IF(REGISTRO!H17="Reinvertir",REGISTRO!I17,"")</f>
        <v/>
      </c>
      <c r="C17" s="18" t="str">
        <f>IF(REGISTRO!H17="Reinvertir",REGISTRO!J17,"")</f>
        <v/>
      </c>
      <c r="D17" s="18" t="str">
        <f>IF(REGISTRO!H17="Reinvertir",REGISTRO!K17,"")</f>
        <v/>
      </c>
      <c r="E17" s="27" t="str">
        <f>IF(REGISTRO!H17="Reinvertir",REGISTRO!L17,"")</f>
        <v/>
      </c>
      <c r="F17" s="27" t="str">
        <f>IF(REGISTRO!H17="Reinvertir",REGISTRO!M17,"")</f>
        <v/>
      </c>
      <c r="G17" s="18" t="str">
        <f t="shared" si="1"/>
        <v/>
      </c>
      <c r="H17" s="22" t="str">
        <f>IF(REGISTRO!H17="Reinvertir",REGISTRO!N17,"")</f>
        <v/>
      </c>
    </row>
    <row r="18">
      <c r="A18" s="27" t="str">
        <f>IF(REGISTRO!H18="Reinvertir",REGISTRO!A18,"")</f>
        <v/>
      </c>
      <c r="B18" s="17" t="str">
        <f>IF(REGISTRO!H18="Reinvertir",REGISTRO!I18,"")</f>
        <v/>
      </c>
      <c r="C18" s="18" t="str">
        <f>IF(REGISTRO!H18="Reinvertir",REGISTRO!J18,"")</f>
        <v/>
      </c>
      <c r="D18" s="18" t="str">
        <f>IF(REGISTRO!H18="Reinvertir",REGISTRO!K18,"")</f>
        <v/>
      </c>
      <c r="E18" s="27" t="str">
        <f>IF(REGISTRO!H18="Reinvertir",REGISTRO!L18,"")</f>
        <v/>
      </c>
      <c r="F18" s="27" t="str">
        <f>IF(REGISTRO!H18="Reinvertir",REGISTRO!M18,"")</f>
        <v/>
      </c>
      <c r="G18" s="18" t="str">
        <f t="shared" si="1"/>
        <v/>
      </c>
      <c r="H18" s="22" t="str">
        <f>IF(REGISTRO!H18="Reinvertir",REGISTRO!N18,"")</f>
        <v/>
      </c>
    </row>
    <row r="19">
      <c r="A19" s="27" t="str">
        <f>IF(REGISTRO!H19="Reinvertir",REGISTRO!A19,"")</f>
        <v/>
      </c>
      <c r="B19" s="17" t="str">
        <f>IF(REGISTRO!H19="Reinvertir",REGISTRO!I19,"")</f>
        <v/>
      </c>
      <c r="C19" s="18" t="str">
        <f>IF(REGISTRO!H19="Reinvertir",REGISTRO!J19,"")</f>
        <v/>
      </c>
      <c r="D19" s="18" t="str">
        <f>IF(REGISTRO!H19="Reinvertir",REGISTRO!K19,"")</f>
        <v/>
      </c>
      <c r="E19" s="27" t="str">
        <f>IF(REGISTRO!H19="Reinvertir",REGISTRO!L19,"")</f>
        <v/>
      </c>
      <c r="F19" s="27" t="str">
        <f>IF(REGISTRO!H19="Reinvertir",REGISTRO!M19,"")</f>
        <v/>
      </c>
      <c r="G19" s="18" t="str">
        <f t="shared" si="1"/>
        <v/>
      </c>
      <c r="H19" s="22" t="str">
        <f>IF(REGISTRO!H19="Reinvertir",REGISTRO!N19,"")</f>
        <v/>
      </c>
    </row>
    <row r="20">
      <c r="A20" s="27" t="str">
        <f>IF(REGISTRO!H20="Reinvertir",REGISTRO!A20,"")</f>
        <v/>
      </c>
      <c r="B20" s="17" t="str">
        <f>IF(REGISTRO!H20="Reinvertir",REGISTRO!I20,"")</f>
        <v/>
      </c>
      <c r="C20" s="18" t="str">
        <f>IF(REGISTRO!H20="Reinvertir",REGISTRO!J20,"")</f>
        <v/>
      </c>
      <c r="D20" s="18" t="str">
        <f>IF(REGISTRO!H20="Reinvertir",REGISTRO!K20,"")</f>
        <v/>
      </c>
      <c r="E20" s="27" t="str">
        <f>IF(REGISTRO!H20="Reinvertir",REGISTRO!L20,"")</f>
        <v/>
      </c>
      <c r="F20" s="27" t="str">
        <f>IF(REGISTRO!H20="Reinvertir",REGISTRO!M20,"")</f>
        <v/>
      </c>
      <c r="G20" s="18" t="str">
        <f t="shared" si="1"/>
        <v/>
      </c>
      <c r="H20" s="22" t="str">
        <f>IF(REGISTRO!H20="Reinvertir",REGISTRO!N20,"")</f>
        <v/>
      </c>
    </row>
    <row r="21" ht="15.75" customHeight="1">
      <c r="A21" s="27" t="str">
        <f>IF(REGISTRO!H21="Reinvertir",REGISTRO!A21,"")</f>
        <v/>
      </c>
      <c r="B21" s="17" t="str">
        <f>IF(REGISTRO!H21="Reinvertir",REGISTRO!I21,"")</f>
        <v/>
      </c>
      <c r="C21" s="18" t="str">
        <f>IF(REGISTRO!H21="Reinvertir",REGISTRO!J21,"")</f>
        <v/>
      </c>
      <c r="D21" s="18" t="str">
        <f>IF(REGISTRO!H21="Reinvertir",REGISTRO!K21,"")</f>
        <v/>
      </c>
      <c r="E21" s="27" t="str">
        <f>IF(REGISTRO!H21="Reinvertir",REGISTRO!L21,"")</f>
        <v/>
      </c>
      <c r="F21" s="27" t="str">
        <f>IF(REGISTRO!H21="Reinvertir",REGISTRO!M21,"")</f>
        <v/>
      </c>
      <c r="G21" s="18" t="str">
        <f t="shared" si="1"/>
        <v/>
      </c>
      <c r="H21" s="22" t="str">
        <f>IF(REGISTRO!H21="Reinvertir",REGISTRO!N21,"")</f>
        <v/>
      </c>
    </row>
    <row r="22" ht="15.75" customHeight="1">
      <c r="A22" s="27" t="str">
        <f>IF(REGISTRO!H22="Reinvertir",REGISTRO!A22,"")</f>
        <v/>
      </c>
      <c r="B22" s="17" t="str">
        <f>IF(REGISTRO!H22="Reinvertir",REGISTRO!I22,"")</f>
        <v/>
      </c>
      <c r="C22" s="18" t="str">
        <f>IF(REGISTRO!H22="Reinvertir",REGISTRO!J22,"")</f>
        <v/>
      </c>
      <c r="D22" s="18" t="str">
        <f>IF(REGISTRO!H22="Reinvertir",REGISTRO!K22,"")</f>
        <v/>
      </c>
      <c r="E22" s="27" t="str">
        <f>IF(REGISTRO!H22="Reinvertir",REGISTRO!L22,"")</f>
        <v/>
      </c>
      <c r="F22" s="27" t="str">
        <f>IF(REGISTRO!H22="Reinvertir",REGISTRO!M22,"")</f>
        <v/>
      </c>
      <c r="G22" s="18" t="str">
        <f t="shared" si="1"/>
        <v/>
      </c>
      <c r="H22" s="22" t="str">
        <f>IF(REGISTRO!H22="Reinvertir",REGISTRO!N22,"")</f>
        <v/>
      </c>
    </row>
    <row r="23" ht="15.75" customHeight="1">
      <c r="A23" s="27" t="str">
        <f>IF(REGISTRO!H23="Reinvertir",REGISTRO!A23,"")</f>
        <v/>
      </c>
      <c r="B23" s="17" t="str">
        <f>IF(REGISTRO!H23="Reinvertir",REGISTRO!I23,"")</f>
        <v/>
      </c>
      <c r="C23" s="18" t="str">
        <f>IF(REGISTRO!H23="Reinvertir",REGISTRO!J23,"")</f>
        <v/>
      </c>
      <c r="D23" s="18" t="str">
        <f>IF(REGISTRO!H23="Reinvertir",REGISTRO!K23,"")</f>
        <v/>
      </c>
      <c r="E23" s="27" t="str">
        <f>IF(REGISTRO!H23="Reinvertir",REGISTRO!L23,"")</f>
        <v/>
      </c>
      <c r="F23" s="27" t="str">
        <f>IF(REGISTRO!H23="Reinvertir",REGISTRO!M23,"")</f>
        <v/>
      </c>
      <c r="G23" s="18" t="str">
        <f t="shared" si="1"/>
        <v/>
      </c>
      <c r="H23" s="22" t="str">
        <f>IF(REGISTRO!H23="Reinvertir",REGISTRO!N23,"")</f>
        <v/>
      </c>
    </row>
    <row r="24" ht="15.75" customHeight="1">
      <c r="A24" s="27" t="str">
        <f>IF(REGISTRO!H24="Reinvertir",REGISTRO!A24,"")</f>
        <v/>
      </c>
      <c r="B24" s="17" t="str">
        <f>IF(REGISTRO!H24="Reinvertir",REGISTRO!I24,"")</f>
        <v/>
      </c>
      <c r="C24" s="18" t="str">
        <f>IF(REGISTRO!H24="Reinvertir",REGISTRO!J24,"")</f>
        <v/>
      </c>
      <c r="D24" s="18" t="str">
        <f>IF(REGISTRO!H24="Reinvertir",REGISTRO!K24,"")</f>
        <v/>
      </c>
      <c r="E24" s="27" t="str">
        <f>IF(REGISTRO!H24="Reinvertir",REGISTRO!L24,"")</f>
        <v/>
      </c>
      <c r="F24" s="27" t="str">
        <f>IF(REGISTRO!H24="Reinvertir",REGISTRO!M24,"")</f>
        <v/>
      </c>
      <c r="G24" s="18" t="str">
        <f t="shared" si="1"/>
        <v/>
      </c>
      <c r="H24" s="22" t="str">
        <f>IF(REGISTRO!H24="Reinvertir",REGISTRO!N24,"")</f>
        <v/>
      </c>
    </row>
    <row r="25" ht="15.75" customHeight="1">
      <c r="A25" s="27" t="str">
        <f>IF(REGISTRO!H25="Reinvertir",REGISTRO!A25,"")</f>
        <v/>
      </c>
      <c r="B25" s="17" t="str">
        <f>IF(REGISTRO!H25="Reinvertir",REGISTRO!I25,"")</f>
        <v/>
      </c>
      <c r="C25" s="18" t="str">
        <f>IF(REGISTRO!H25="Reinvertir",REGISTRO!J25,"")</f>
        <v/>
      </c>
      <c r="D25" s="18" t="str">
        <f>IF(REGISTRO!H25="Reinvertir",REGISTRO!K25,"")</f>
        <v/>
      </c>
      <c r="E25" s="27" t="str">
        <f>IF(REGISTRO!H25="Reinvertir",REGISTRO!L25,"")</f>
        <v/>
      </c>
      <c r="F25" s="27" t="str">
        <f>IF(REGISTRO!H25="Reinvertir",REGISTRO!M25,"")</f>
        <v/>
      </c>
      <c r="G25" s="18" t="str">
        <f t="shared" si="1"/>
        <v/>
      </c>
      <c r="H25" s="22" t="str">
        <f>IF(REGISTRO!H25="Reinvertir",REGISTRO!N25,"")</f>
        <v/>
      </c>
    </row>
    <row r="26" ht="15.75" customHeight="1">
      <c r="A26" s="27" t="str">
        <f>IF(REGISTRO!H26="Reinvertir",REGISTRO!A26,"")</f>
        <v/>
      </c>
      <c r="B26" s="17" t="str">
        <f>IF(REGISTRO!H26="Reinvertir",REGISTRO!I26,"")</f>
        <v/>
      </c>
      <c r="C26" s="18" t="str">
        <f>IF(REGISTRO!H26="Reinvertir",REGISTRO!J26,"")</f>
        <v/>
      </c>
      <c r="D26" s="18" t="str">
        <f>IF(REGISTRO!H26="Reinvertir",REGISTRO!K26,"")</f>
        <v/>
      </c>
      <c r="E26" s="27" t="str">
        <f>IF(REGISTRO!H26="Reinvertir",REGISTRO!L26,"")</f>
        <v/>
      </c>
      <c r="F26" s="27" t="str">
        <f>IF(REGISTRO!H26="Reinvertir",REGISTRO!M26,"")</f>
        <v/>
      </c>
      <c r="G26" s="18" t="str">
        <f t="shared" si="1"/>
        <v/>
      </c>
      <c r="H26" s="22" t="str">
        <f>IF(REGISTRO!H26="Reinvertir",REGISTRO!N26,"")</f>
        <v/>
      </c>
    </row>
    <row r="27" ht="15.75" customHeight="1">
      <c r="A27" s="27" t="str">
        <f>IF(REGISTRO!H27="Reinvertir",REGISTRO!A27,"")</f>
        <v/>
      </c>
      <c r="B27" s="17" t="str">
        <f>IF(REGISTRO!H27="Reinvertir",REGISTRO!I27,"")</f>
        <v/>
      </c>
      <c r="C27" s="18" t="str">
        <f>IF(REGISTRO!H27="Reinvertir",REGISTRO!J27,"")</f>
        <v/>
      </c>
      <c r="D27" s="18" t="str">
        <f>IF(REGISTRO!H27="Reinvertir",REGISTRO!K27,"")</f>
        <v/>
      </c>
      <c r="E27" s="27" t="str">
        <f>IF(REGISTRO!H27="Reinvertir",REGISTRO!L27,"")</f>
        <v/>
      </c>
      <c r="F27" s="27" t="str">
        <f>IF(REGISTRO!H27="Reinvertir",REGISTRO!M27,"")</f>
        <v/>
      </c>
      <c r="G27" s="18" t="str">
        <f t="shared" si="1"/>
        <v/>
      </c>
      <c r="H27" s="22" t="str">
        <f>IF(REGISTRO!H27="Reinvertir",REGISTRO!N27,"")</f>
        <v/>
      </c>
    </row>
    <row r="28" ht="15.75" customHeight="1">
      <c r="A28" s="27" t="str">
        <f>IF(REGISTRO!H28="Reinvertir",REGISTRO!A28,"")</f>
        <v/>
      </c>
      <c r="B28" s="17" t="str">
        <f>IF(REGISTRO!H28="Reinvertir",REGISTRO!I28,"")</f>
        <v/>
      </c>
      <c r="C28" s="18" t="str">
        <f>IF(REGISTRO!H28="Reinvertir",REGISTRO!J28,"")</f>
        <v/>
      </c>
      <c r="D28" s="18" t="str">
        <f>IF(REGISTRO!H28="Reinvertir",REGISTRO!K28,"")</f>
        <v/>
      </c>
      <c r="E28" s="27" t="str">
        <f>IF(REGISTRO!H28="Reinvertir",REGISTRO!L28,"")</f>
        <v/>
      </c>
      <c r="F28" s="27" t="str">
        <f>IF(REGISTRO!H28="Reinvertir",REGISTRO!M28,"")</f>
        <v/>
      </c>
      <c r="G28" s="18" t="str">
        <f t="shared" si="1"/>
        <v/>
      </c>
      <c r="H28" s="22" t="str">
        <f>IF(REGISTRO!H28="Reinvertir",REGISTRO!N28,"")</f>
        <v/>
      </c>
    </row>
    <row r="29" ht="15.75" customHeight="1">
      <c r="A29" s="27">
        <f>IF(REGISTRO!H29="Reinvertir",REGISTRO!A29,"")</f>
        <v>46046</v>
      </c>
      <c r="B29" s="17">
        <f>IF(REGISTRO!H29="Reinvertir",REGISTRO!I29,"")</f>
        <v>570.35</v>
      </c>
      <c r="C29" s="18" t="str">
        <f>IF(REGISTRO!H29="Reinvertir",REGISTRO!J29,"")</f>
        <v>Herramientas</v>
      </c>
      <c r="D29" s="29">
        <f>IF(REGISTRO!H29="Reinvertir",REGISTRO!K29,"")</f>
        <v>14</v>
      </c>
      <c r="E29" s="27">
        <f>IF(REGISTRO!H29="Reinvertir",REGISTRO!L29,"")</f>
        <v>46060</v>
      </c>
      <c r="F29" s="27" t="str">
        <f>IF(REGISTRO!H29="Reinvertir",REGISTRO!M29,"")</f>
        <v/>
      </c>
      <c r="G29" s="18" t="str">
        <f t="shared" si="1"/>
        <v>EN TIEMPO</v>
      </c>
      <c r="H29" s="22" t="str">
        <f>IF(REGISTRO!H29="Reinvertir",REGISTRO!N29,"")</f>
        <v>Reinversión: Herramientas.</v>
      </c>
    </row>
    <row r="30" ht="15.75" customHeight="1">
      <c r="A30" s="27" t="str">
        <f>IF(REGISTRO!H30="Reinvertir",REGISTRO!A30,"")</f>
        <v/>
      </c>
      <c r="B30" s="17" t="str">
        <f>IF(REGISTRO!H30="Reinvertir",REGISTRO!I30,"")</f>
        <v/>
      </c>
      <c r="C30" s="18" t="str">
        <f>IF(REGISTRO!H30="Reinvertir",REGISTRO!J30,"")</f>
        <v/>
      </c>
      <c r="D30" s="18" t="str">
        <f>IF(REGISTRO!H30="Reinvertir",REGISTRO!K30,"")</f>
        <v/>
      </c>
      <c r="E30" s="27" t="str">
        <f>IF(REGISTRO!H30="Reinvertir",REGISTRO!L30,"")</f>
        <v/>
      </c>
      <c r="F30" s="27" t="str">
        <f>IF(REGISTRO!H30="Reinvertir",REGISTRO!M30,"")</f>
        <v/>
      </c>
      <c r="G30" s="18" t="str">
        <f t="shared" si="1"/>
        <v/>
      </c>
      <c r="H30" s="22" t="str">
        <f>IF(REGISTRO!H30="Reinvertir",REGISTRO!N30,"")</f>
        <v/>
      </c>
    </row>
    <row r="31" ht="15.75" customHeight="1">
      <c r="A31" s="27" t="str">
        <f>IF(REGISTRO!H31="Reinvertir",REGISTRO!A31,"")</f>
        <v/>
      </c>
      <c r="B31" s="17" t="str">
        <f>IF(REGISTRO!H31="Reinvertir",REGISTRO!I31,"")</f>
        <v/>
      </c>
      <c r="C31" s="18" t="str">
        <f>IF(REGISTRO!H31="Reinvertir",REGISTRO!J31,"")</f>
        <v/>
      </c>
      <c r="D31" s="18" t="str">
        <f>IF(REGISTRO!H31="Reinvertir",REGISTRO!K31,"")</f>
        <v/>
      </c>
      <c r="E31" s="27" t="str">
        <f>IF(REGISTRO!H31="Reinvertir",REGISTRO!L31,"")</f>
        <v/>
      </c>
      <c r="F31" s="27" t="str">
        <f>IF(REGISTRO!H31="Reinvertir",REGISTRO!M31,"")</f>
        <v/>
      </c>
      <c r="G31" s="18" t="str">
        <f t="shared" si="1"/>
        <v/>
      </c>
      <c r="H31" s="22" t="str">
        <f>IF(REGISTRO!H31="Reinvertir",REGISTRO!N31,"")</f>
        <v/>
      </c>
    </row>
    <row r="32" ht="15.75" customHeight="1">
      <c r="A32" s="27" t="str">
        <f>IF(REGISTRO!H32="Reinvertir",REGISTRO!A32,"")</f>
        <v/>
      </c>
      <c r="B32" s="17" t="str">
        <f>IF(REGISTRO!H32="Reinvertir",REGISTRO!I32,"")</f>
        <v/>
      </c>
      <c r="C32" s="18" t="str">
        <f>IF(REGISTRO!H32="Reinvertir",REGISTRO!J32,"")</f>
        <v/>
      </c>
      <c r="D32" s="18" t="str">
        <f>IF(REGISTRO!H32="Reinvertir",REGISTRO!K32,"")</f>
        <v/>
      </c>
      <c r="E32" s="27" t="str">
        <f>IF(REGISTRO!H32="Reinvertir",REGISTRO!L32,"")</f>
        <v/>
      </c>
      <c r="F32" s="27" t="str">
        <f>IF(REGISTRO!H32="Reinvertir",REGISTRO!M32,"")</f>
        <v/>
      </c>
      <c r="G32" s="18" t="str">
        <f t="shared" si="1"/>
        <v/>
      </c>
      <c r="H32" s="22" t="str">
        <f>IF(REGISTRO!H32="Reinvertir",REGISTRO!N32,"")</f>
        <v/>
      </c>
    </row>
    <row r="33" ht="15.75" customHeight="1">
      <c r="A33" s="27" t="str">
        <f>IF(REGISTRO!H33="Reinvertir",REGISTRO!A33,"")</f>
        <v/>
      </c>
      <c r="B33" s="17" t="str">
        <f>IF(REGISTRO!H33="Reinvertir",REGISTRO!I33,"")</f>
        <v/>
      </c>
      <c r="C33" s="18" t="str">
        <f>IF(REGISTRO!H33="Reinvertir",REGISTRO!J33,"")</f>
        <v/>
      </c>
      <c r="D33" s="18" t="str">
        <f>IF(REGISTRO!H33="Reinvertir",REGISTRO!K33,"")</f>
        <v/>
      </c>
      <c r="E33" s="27" t="str">
        <f>IF(REGISTRO!H33="Reinvertir",REGISTRO!L33,"")</f>
        <v/>
      </c>
      <c r="F33" s="27" t="str">
        <f>IF(REGISTRO!H33="Reinvertir",REGISTRO!M33,"")</f>
        <v/>
      </c>
      <c r="G33" s="18" t="str">
        <f t="shared" si="1"/>
        <v/>
      </c>
      <c r="H33" s="22" t="str">
        <f>IF(REGISTRO!H33="Reinvertir",REGISTRO!N33,"")</f>
        <v/>
      </c>
    </row>
    <row r="34" ht="15.75" customHeight="1">
      <c r="A34" s="27" t="str">
        <f>IF(REGISTRO!H34="Reinvertir",REGISTRO!A34,"")</f>
        <v/>
      </c>
      <c r="B34" s="17" t="str">
        <f>IF(REGISTRO!H34="Reinvertir",REGISTRO!I34,"")</f>
        <v/>
      </c>
      <c r="C34" s="18" t="str">
        <f>IF(REGISTRO!H34="Reinvertir",REGISTRO!J34,"")</f>
        <v/>
      </c>
      <c r="D34" s="18" t="str">
        <f>IF(REGISTRO!H34="Reinvertir",REGISTRO!K34,"")</f>
        <v/>
      </c>
      <c r="E34" s="27" t="str">
        <f>IF(REGISTRO!H34="Reinvertir",REGISTRO!L34,"")</f>
        <v/>
      </c>
      <c r="F34" s="27" t="str">
        <f>IF(REGISTRO!H34="Reinvertir",REGISTRO!M34,"")</f>
        <v/>
      </c>
      <c r="G34" s="18" t="str">
        <f t="shared" si="1"/>
        <v/>
      </c>
      <c r="H34" s="22" t="str">
        <f>IF(REGISTRO!H34="Reinvertir",REGISTRO!N34,"")</f>
        <v/>
      </c>
    </row>
    <row r="35" ht="15.75" customHeight="1">
      <c r="A35" s="27" t="str">
        <f>IF(REGISTRO!H35="Reinvertir",REGISTRO!A35,"")</f>
        <v/>
      </c>
      <c r="B35" s="17" t="str">
        <f>IF(REGISTRO!H35="Reinvertir",REGISTRO!I35,"")</f>
        <v/>
      </c>
      <c r="C35" s="18" t="str">
        <f>IF(REGISTRO!H35="Reinvertir",REGISTRO!J35,"")</f>
        <v/>
      </c>
      <c r="D35" s="18" t="str">
        <f>IF(REGISTRO!H35="Reinvertir",REGISTRO!K35,"")</f>
        <v/>
      </c>
      <c r="E35" s="27" t="str">
        <f>IF(REGISTRO!H35="Reinvertir",REGISTRO!L35,"")</f>
        <v/>
      </c>
      <c r="F35" s="27" t="str">
        <f>IF(REGISTRO!H35="Reinvertir",REGISTRO!M35,"")</f>
        <v/>
      </c>
      <c r="G35" s="18" t="str">
        <f t="shared" si="1"/>
        <v/>
      </c>
      <c r="H35" s="22" t="str">
        <f>IF(REGISTRO!H35="Reinvertir",REGISTRO!N35,"")</f>
        <v/>
      </c>
    </row>
    <row r="36" ht="15.75" customHeight="1">
      <c r="A36" s="27" t="str">
        <f>IF(REGISTRO!H36="Reinvertir",REGISTRO!A36,"")</f>
        <v/>
      </c>
      <c r="B36" s="17" t="str">
        <f>IF(REGISTRO!H36="Reinvertir",REGISTRO!I36,"")</f>
        <v/>
      </c>
      <c r="C36" s="18" t="str">
        <f>IF(REGISTRO!H36="Reinvertir",REGISTRO!J36,"")</f>
        <v/>
      </c>
      <c r="D36" s="18" t="str">
        <f>IF(REGISTRO!H36="Reinvertir",REGISTRO!K36,"")</f>
        <v/>
      </c>
      <c r="E36" s="27" t="str">
        <f>IF(REGISTRO!H36="Reinvertir",REGISTRO!L36,"")</f>
        <v/>
      </c>
      <c r="F36" s="27" t="str">
        <f>IF(REGISTRO!H36="Reinvertir",REGISTRO!M36,"")</f>
        <v/>
      </c>
      <c r="G36" s="18" t="str">
        <f t="shared" si="1"/>
        <v/>
      </c>
      <c r="H36" s="22" t="str">
        <f>IF(REGISTRO!H36="Reinvertir",REGISTRO!N36,"")</f>
        <v/>
      </c>
    </row>
    <row r="37" ht="15.75" customHeight="1">
      <c r="A37" s="27" t="str">
        <f>IF(REGISTRO!H37="Reinvertir",REGISTRO!A37,"")</f>
        <v/>
      </c>
      <c r="B37" s="17" t="str">
        <f>IF(REGISTRO!H37="Reinvertir",REGISTRO!I37,"")</f>
        <v/>
      </c>
      <c r="C37" s="18" t="str">
        <f>IF(REGISTRO!H37="Reinvertir",REGISTRO!J37,"")</f>
        <v/>
      </c>
      <c r="D37" s="18" t="str">
        <f>IF(REGISTRO!H37="Reinvertir",REGISTRO!K37,"")</f>
        <v/>
      </c>
      <c r="E37" s="27" t="str">
        <f>IF(REGISTRO!H37="Reinvertir",REGISTRO!L37,"")</f>
        <v/>
      </c>
      <c r="F37" s="27" t="str">
        <f>IF(REGISTRO!H37="Reinvertir",REGISTRO!M37,"")</f>
        <v/>
      </c>
      <c r="G37" s="18" t="str">
        <f t="shared" si="1"/>
        <v/>
      </c>
      <c r="H37" s="22" t="str">
        <f>IF(REGISTRO!H37="Reinvertir",REGISTRO!N37,"")</f>
        <v/>
      </c>
    </row>
    <row r="38" ht="15.75" customHeight="1">
      <c r="A38" s="27" t="str">
        <f>IF(REGISTRO!H38="Reinvertir",REGISTRO!A38,"")</f>
        <v/>
      </c>
      <c r="B38" s="17" t="str">
        <f>IF(REGISTRO!H38="Reinvertir",REGISTRO!I38,"")</f>
        <v/>
      </c>
      <c r="C38" s="18" t="str">
        <f>IF(REGISTRO!H38="Reinvertir",REGISTRO!J38,"")</f>
        <v/>
      </c>
      <c r="D38" s="18" t="str">
        <f>IF(REGISTRO!H38="Reinvertir",REGISTRO!K38,"")</f>
        <v/>
      </c>
      <c r="E38" s="27" t="str">
        <f>IF(REGISTRO!H38="Reinvertir",REGISTRO!L38,"")</f>
        <v/>
      </c>
      <c r="F38" s="27" t="str">
        <f>IF(REGISTRO!H38="Reinvertir",REGISTRO!M38,"")</f>
        <v/>
      </c>
      <c r="G38" s="18" t="str">
        <f t="shared" si="1"/>
        <v/>
      </c>
      <c r="H38" s="22" t="str">
        <f>IF(REGISTRO!H38="Reinvertir",REGISTRO!N38,"")</f>
        <v/>
      </c>
    </row>
    <row r="39" ht="15.75" customHeight="1">
      <c r="A39" s="27" t="str">
        <f>IF(REGISTRO!H39="Reinvertir",REGISTRO!A39,"")</f>
        <v/>
      </c>
      <c r="B39" s="17" t="str">
        <f>IF(REGISTRO!H39="Reinvertir",REGISTRO!I39,"")</f>
        <v/>
      </c>
      <c r="C39" s="18" t="str">
        <f>IF(REGISTRO!H39="Reinvertir",REGISTRO!J39,"")</f>
        <v/>
      </c>
      <c r="D39" s="18" t="str">
        <f>IF(REGISTRO!H39="Reinvertir",REGISTRO!K39,"")</f>
        <v/>
      </c>
      <c r="E39" s="27" t="str">
        <f>IF(REGISTRO!H39="Reinvertir",REGISTRO!L39,"")</f>
        <v/>
      </c>
      <c r="F39" s="27" t="str">
        <f>IF(REGISTRO!H39="Reinvertir",REGISTRO!M39,"")</f>
        <v/>
      </c>
      <c r="G39" s="18" t="str">
        <f t="shared" si="1"/>
        <v/>
      </c>
      <c r="H39" s="22" t="str">
        <f>IF(REGISTRO!H39="Reinvertir",REGISTRO!N39,"")</f>
        <v/>
      </c>
    </row>
    <row r="40" ht="15.75" customHeight="1">
      <c r="A40" s="27" t="str">
        <f>IF(REGISTRO!H40="Reinvertir",REGISTRO!A40,"")</f>
        <v/>
      </c>
      <c r="B40" s="17" t="str">
        <f>IF(REGISTRO!H40="Reinvertir",REGISTRO!I40,"")</f>
        <v/>
      </c>
      <c r="C40" s="18" t="str">
        <f>IF(REGISTRO!H40="Reinvertir",REGISTRO!J40,"")</f>
        <v/>
      </c>
      <c r="D40" s="18" t="str">
        <f>IF(REGISTRO!H40="Reinvertir",REGISTRO!K40,"")</f>
        <v/>
      </c>
      <c r="E40" s="27" t="str">
        <f>IF(REGISTRO!H40="Reinvertir",REGISTRO!L40,"")</f>
        <v/>
      </c>
      <c r="F40" s="27" t="str">
        <f>IF(REGISTRO!H40="Reinvertir",REGISTRO!M40,"")</f>
        <v/>
      </c>
      <c r="G40" s="18" t="str">
        <f t="shared" si="1"/>
        <v/>
      </c>
      <c r="H40" s="22" t="str">
        <f>IF(REGISTRO!H40="Reinvertir",REGISTRO!N40,"")</f>
        <v/>
      </c>
    </row>
    <row r="41" ht="15.75" customHeight="1">
      <c r="A41" s="27" t="str">
        <f>IF(REGISTRO!H41="Reinvertir",REGISTRO!A41,"")</f>
        <v/>
      </c>
      <c r="B41" s="17" t="str">
        <f>IF(REGISTRO!H41="Reinvertir",REGISTRO!I41,"")</f>
        <v/>
      </c>
      <c r="C41" s="18" t="str">
        <f>IF(REGISTRO!H41="Reinvertir",REGISTRO!J41,"")</f>
        <v/>
      </c>
      <c r="D41" s="18" t="str">
        <f>IF(REGISTRO!H41="Reinvertir",REGISTRO!K41,"")</f>
        <v/>
      </c>
      <c r="E41" s="27" t="str">
        <f>IF(REGISTRO!H41="Reinvertir",REGISTRO!L41,"")</f>
        <v/>
      </c>
      <c r="F41" s="27" t="str">
        <f>IF(REGISTRO!H41="Reinvertir",REGISTRO!M41,"")</f>
        <v/>
      </c>
      <c r="G41" s="18" t="str">
        <f t="shared" si="1"/>
        <v/>
      </c>
      <c r="H41" s="22" t="str">
        <f>IF(REGISTRO!H41="Reinvertir",REGISTRO!N41,"")</f>
        <v/>
      </c>
    </row>
    <row r="42" ht="15.75" customHeight="1">
      <c r="A42" s="27" t="str">
        <f>IF(REGISTRO!H42="Reinvertir",REGISTRO!A42,"")</f>
        <v/>
      </c>
      <c r="B42" s="17" t="str">
        <f>IF(REGISTRO!H42="Reinvertir",REGISTRO!I42,"")</f>
        <v/>
      </c>
      <c r="C42" s="18" t="str">
        <f>IF(REGISTRO!H42="Reinvertir",REGISTRO!J42,"")</f>
        <v/>
      </c>
      <c r="D42" s="18" t="str">
        <f>IF(REGISTRO!H42="Reinvertir",REGISTRO!K42,"")</f>
        <v/>
      </c>
      <c r="E42" s="27" t="str">
        <f>IF(REGISTRO!H42="Reinvertir",REGISTRO!L42,"")</f>
        <v/>
      </c>
      <c r="F42" s="27" t="str">
        <f>IF(REGISTRO!H42="Reinvertir",REGISTRO!M42,"")</f>
        <v/>
      </c>
      <c r="G42" s="18" t="str">
        <f t="shared" si="1"/>
        <v/>
      </c>
      <c r="H42" s="22" t="str">
        <f>IF(REGISTRO!H42="Reinvertir",REGISTRO!N42,"")</f>
        <v/>
      </c>
    </row>
    <row r="43" ht="15.75" customHeight="1">
      <c r="A43" s="27" t="str">
        <f>IF(REGISTRO!H43="Reinvertir",REGISTRO!A43,"")</f>
        <v/>
      </c>
      <c r="B43" s="17" t="str">
        <f>IF(REGISTRO!H43="Reinvertir",REGISTRO!I43,"")</f>
        <v/>
      </c>
      <c r="C43" s="18" t="str">
        <f>IF(REGISTRO!H43="Reinvertir",REGISTRO!J43,"")</f>
        <v/>
      </c>
      <c r="D43" s="18" t="str">
        <f>IF(REGISTRO!H43="Reinvertir",REGISTRO!K43,"")</f>
        <v/>
      </c>
      <c r="E43" s="27" t="str">
        <f>IF(REGISTRO!H43="Reinvertir",REGISTRO!L43,"")</f>
        <v/>
      </c>
      <c r="F43" s="27" t="str">
        <f>IF(REGISTRO!H43="Reinvertir",REGISTRO!M43,"")</f>
        <v/>
      </c>
      <c r="G43" s="18" t="str">
        <f t="shared" si="1"/>
        <v/>
      </c>
      <c r="H43" s="22" t="str">
        <f>IF(REGISTRO!H43="Reinvertir",REGISTRO!N43,"")</f>
        <v/>
      </c>
    </row>
    <row r="44" ht="15.75" customHeight="1">
      <c r="A44" s="27" t="str">
        <f>IF(REGISTRO!H44="Reinvertir",REGISTRO!A44,"")</f>
        <v/>
      </c>
      <c r="B44" s="17" t="str">
        <f>IF(REGISTRO!H44="Reinvertir",REGISTRO!I44,"")</f>
        <v/>
      </c>
      <c r="C44" s="18" t="str">
        <f>IF(REGISTRO!H44="Reinvertir",REGISTRO!J44,"")</f>
        <v/>
      </c>
      <c r="D44" s="18" t="str">
        <f>IF(REGISTRO!H44="Reinvertir",REGISTRO!K44,"")</f>
        <v/>
      </c>
      <c r="E44" s="27" t="str">
        <f>IF(REGISTRO!H44="Reinvertir",REGISTRO!L44,"")</f>
        <v/>
      </c>
      <c r="F44" s="27" t="str">
        <f>IF(REGISTRO!H44="Reinvertir",REGISTRO!M44,"")</f>
        <v/>
      </c>
      <c r="G44" s="18" t="str">
        <f t="shared" si="1"/>
        <v/>
      </c>
      <c r="H44" s="22" t="str">
        <f>IF(REGISTRO!H44="Reinvertir",REGISTRO!N44,"")</f>
        <v/>
      </c>
    </row>
    <row r="45" ht="15.75" customHeight="1">
      <c r="A45" s="27" t="str">
        <f>IF(REGISTRO!H45="Reinvertir",REGISTRO!A45,"")</f>
        <v/>
      </c>
      <c r="B45" s="17" t="str">
        <f>IF(REGISTRO!H45="Reinvertir",REGISTRO!I45,"")</f>
        <v/>
      </c>
      <c r="C45" s="18" t="str">
        <f>IF(REGISTRO!H45="Reinvertir",REGISTRO!J45,"")</f>
        <v/>
      </c>
      <c r="D45" s="18" t="str">
        <f>IF(REGISTRO!H45="Reinvertir",REGISTRO!K45,"")</f>
        <v/>
      </c>
      <c r="E45" s="27" t="str">
        <f>IF(REGISTRO!H45="Reinvertir",REGISTRO!L45,"")</f>
        <v/>
      </c>
      <c r="F45" s="27" t="str">
        <f>IF(REGISTRO!H45="Reinvertir",REGISTRO!M45,"")</f>
        <v/>
      </c>
      <c r="G45" s="18" t="str">
        <f t="shared" si="1"/>
        <v/>
      </c>
      <c r="H45" s="22" t="str">
        <f>IF(REGISTRO!H45="Reinvertir",REGISTRO!N45,"")</f>
        <v/>
      </c>
    </row>
    <row r="46" ht="15.75" customHeight="1">
      <c r="A46" s="27" t="str">
        <f>IF(REGISTRO!H46="Reinvertir",REGISTRO!A46,"")</f>
        <v/>
      </c>
      <c r="B46" s="17" t="str">
        <f>IF(REGISTRO!H46="Reinvertir",REGISTRO!I46,"")</f>
        <v/>
      </c>
      <c r="C46" s="18" t="str">
        <f>IF(REGISTRO!H46="Reinvertir",REGISTRO!J46,"")</f>
        <v/>
      </c>
      <c r="D46" s="18" t="str">
        <f>IF(REGISTRO!H46="Reinvertir",REGISTRO!K46,"")</f>
        <v/>
      </c>
      <c r="E46" s="27" t="str">
        <f>IF(REGISTRO!H46="Reinvertir",REGISTRO!L46,"")</f>
        <v/>
      </c>
      <c r="F46" s="27" t="str">
        <f>IF(REGISTRO!H46="Reinvertir",REGISTRO!M46,"")</f>
        <v/>
      </c>
      <c r="G46" s="18" t="str">
        <f t="shared" si="1"/>
        <v/>
      </c>
      <c r="H46" s="22" t="str">
        <f>IF(REGISTRO!H46="Reinvertir",REGISTRO!N46,"")</f>
        <v/>
      </c>
    </row>
    <row r="47" ht="15.75" customHeight="1">
      <c r="A47" s="27" t="str">
        <f>IF(REGISTRO!H47="Reinvertir",REGISTRO!A47,"")</f>
        <v/>
      </c>
      <c r="B47" s="17" t="str">
        <f>IF(REGISTRO!H47="Reinvertir",REGISTRO!I47,"")</f>
        <v/>
      </c>
      <c r="C47" s="18" t="str">
        <f>IF(REGISTRO!H47="Reinvertir",REGISTRO!J47,"")</f>
        <v/>
      </c>
      <c r="D47" s="18" t="str">
        <f>IF(REGISTRO!H47="Reinvertir",REGISTRO!K47,"")</f>
        <v/>
      </c>
      <c r="E47" s="27" t="str">
        <f>IF(REGISTRO!H47="Reinvertir",REGISTRO!L47,"")</f>
        <v/>
      </c>
      <c r="F47" s="27" t="str">
        <f>IF(REGISTRO!H47="Reinvertir",REGISTRO!M47,"")</f>
        <v/>
      </c>
      <c r="G47" s="18" t="str">
        <f t="shared" si="1"/>
        <v/>
      </c>
      <c r="H47" s="22" t="str">
        <f>IF(REGISTRO!H47="Reinvertir",REGISTRO!N47,"")</f>
        <v/>
      </c>
    </row>
    <row r="48" ht="15.75" customHeight="1">
      <c r="A48" s="27" t="str">
        <f>IF(REGISTRO!H48="Reinvertir",REGISTRO!A48,"")</f>
        <v/>
      </c>
      <c r="B48" s="17" t="str">
        <f>IF(REGISTRO!H48="Reinvertir",REGISTRO!I48,"")</f>
        <v/>
      </c>
      <c r="C48" s="18" t="str">
        <f>IF(REGISTRO!H48="Reinvertir",REGISTRO!J48,"")</f>
        <v/>
      </c>
      <c r="D48" s="18" t="str">
        <f>IF(REGISTRO!H48="Reinvertir",REGISTRO!K48,"")</f>
        <v/>
      </c>
      <c r="E48" s="27" t="str">
        <f>IF(REGISTRO!H48="Reinvertir",REGISTRO!L48,"")</f>
        <v/>
      </c>
      <c r="F48" s="27" t="str">
        <f>IF(REGISTRO!H48="Reinvertir",REGISTRO!M48,"")</f>
        <v/>
      </c>
      <c r="G48" s="18" t="str">
        <f t="shared" si="1"/>
        <v/>
      </c>
      <c r="H48" s="22" t="str">
        <f>IF(REGISTRO!H48="Reinvertir",REGISTRO!N48,"")</f>
        <v/>
      </c>
    </row>
    <row r="49" ht="15.75" customHeight="1">
      <c r="A49" s="27" t="str">
        <f>IF(REGISTRO!H49="Reinvertir",REGISTRO!A49,"")</f>
        <v/>
      </c>
      <c r="B49" s="17" t="str">
        <f>IF(REGISTRO!H49="Reinvertir",REGISTRO!I49,"")</f>
        <v/>
      </c>
      <c r="C49" s="18" t="str">
        <f>IF(REGISTRO!H49="Reinvertir",REGISTRO!J49,"")</f>
        <v/>
      </c>
      <c r="D49" s="18" t="str">
        <f>IF(REGISTRO!H49="Reinvertir",REGISTRO!K49,"")</f>
        <v/>
      </c>
      <c r="E49" s="27" t="str">
        <f>IF(REGISTRO!H49="Reinvertir",REGISTRO!L49,"")</f>
        <v/>
      </c>
      <c r="F49" s="27" t="str">
        <f>IF(REGISTRO!H49="Reinvertir",REGISTRO!M49,"")</f>
        <v/>
      </c>
      <c r="G49" s="18" t="str">
        <f t="shared" si="1"/>
        <v/>
      </c>
      <c r="H49" s="22" t="str">
        <f>IF(REGISTRO!H49="Reinvertir",REGISTRO!N49,"")</f>
        <v/>
      </c>
    </row>
    <row r="50" ht="15.75" customHeight="1">
      <c r="A50" s="27" t="str">
        <f>IF(REGISTRO!H50="Reinvertir",REGISTRO!A50,"")</f>
        <v/>
      </c>
      <c r="B50" s="17" t="str">
        <f>IF(REGISTRO!H50="Reinvertir",REGISTRO!I50,"")</f>
        <v/>
      </c>
      <c r="C50" s="18" t="str">
        <f>IF(REGISTRO!H50="Reinvertir",REGISTRO!J50,"")</f>
        <v/>
      </c>
      <c r="D50" s="18" t="str">
        <f>IF(REGISTRO!H50="Reinvertir",REGISTRO!K50,"")</f>
        <v/>
      </c>
      <c r="E50" s="27" t="str">
        <f>IF(REGISTRO!H50="Reinvertir",REGISTRO!L50,"")</f>
        <v/>
      </c>
      <c r="F50" s="27" t="str">
        <f>IF(REGISTRO!H50="Reinvertir",REGISTRO!M50,"")</f>
        <v/>
      </c>
      <c r="G50" s="18" t="str">
        <f t="shared" si="1"/>
        <v/>
      </c>
      <c r="H50" s="22" t="str">
        <f>IF(REGISTRO!H50="Reinvertir",REGISTRO!N50,"")</f>
        <v/>
      </c>
    </row>
    <row r="51" ht="15.75" customHeight="1">
      <c r="A51" s="27" t="str">
        <f>IF(REGISTRO!H51="Reinvertir",REGISTRO!A51,"")</f>
        <v/>
      </c>
      <c r="B51" s="17" t="str">
        <f>IF(REGISTRO!H51="Reinvertir",REGISTRO!I51,"")</f>
        <v/>
      </c>
      <c r="C51" s="18" t="str">
        <f>IF(REGISTRO!H51="Reinvertir",REGISTRO!J51,"")</f>
        <v/>
      </c>
      <c r="D51" s="18" t="str">
        <f>IF(REGISTRO!H51="Reinvertir",REGISTRO!K51,"")</f>
        <v/>
      </c>
      <c r="E51" s="27" t="str">
        <f>IF(REGISTRO!H51="Reinvertir",REGISTRO!L51,"")</f>
        <v/>
      </c>
      <c r="F51" s="27" t="str">
        <f>IF(REGISTRO!H51="Reinvertir",REGISTRO!M51,"")</f>
        <v/>
      </c>
      <c r="G51" s="18" t="str">
        <f t="shared" si="1"/>
        <v/>
      </c>
      <c r="H51" s="22" t="str">
        <f>IF(REGISTRO!H51="Reinvertir",REGISTRO!N51,"")</f>
        <v/>
      </c>
    </row>
    <row r="52" ht="15.75" customHeight="1">
      <c r="A52" s="27" t="str">
        <f>IF(REGISTRO!H52="Reinvertir",REGISTRO!A52,"")</f>
        <v/>
      </c>
      <c r="B52" s="17" t="str">
        <f>IF(REGISTRO!H52="Reinvertir",REGISTRO!I52,"")</f>
        <v/>
      </c>
      <c r="C52" s="18" t="str">
        <f>IF(REGISTRO!H52="Reinvertir",REGISTRO!J52,"")</f>
        <v/>
      </c>
      <c r="D52" s="18" t="str">
        <f>IF(REGISTRO!H52="Reinvertir",REGISTRO!K52,"")</f>
        <v/>
      </c>
      <c r="E52" s="27" t="str">
        <f>IF(REGISTRO!H52="Reinvertir",REGISTRO!L52,"")</f>
        <v/>
      </c>
      <c r="F52" s="27" t="str">
        <f>IF(REGISTRO!H52="Reinvertir",REGISTRO!M52,"")</f>
        <v/>
      </c>
      <c r="G52" s="18" t="str">
        <f t="shared" si="1"/>
        <v/>
      </c>
      <c r="H52" s="22" t="str">
        <f>IF(REGISTRO!H52="Reinvertir",REGISTRO!N52,"")</f>
        <v/>
      </c>
    </row>
    <row r="53" ht="15.75" customHeight="1">
      <c r="A53" s="27" t="str">
        <f>IF(REGISTRO!H53="Reinvertir",REGISTRO!A53,"")</f>
        <v/>
      </c>
      <c r="B53" s="17" t="str">
        <f>IF(REGISTRO!H53="Reinvertir",REGISTRO!I53,"")</f>
        <v/>
      </c>
      <c r="C53" s="18" t="str">
        <f>IF(REGISTRO!H53="Reinvertir",REGISTRO!J53,"")</f>
        <v/>
      </c>
      <c r="D53" s="18" t="str">
        <f>IF(REGISTRO!H53="Reinvertir",REGISTRO!K53,"")</f>
        <v/>
      </c>
      <c r="E53" s="27" t="str">
        <f>IF(REGISTRO!H53="Reinvertir",REGISTRO!L53,"")</f>
        <v/>
      </c>
      <c r="F53" s="27" t="str">
        <f>IF(REGISTRO!H53="Reinvertir",REGISTRO!M53,"")</f>
        <v/>
      </c>
      <c r="G53" s="18" t="str">
        <f t="shared" si="1"/>
        <v/>
      </c>
      <c r="H53" s="22" t="str">
        <f>IF(REGISTRO!H53="Reinvertir",REGISTRO!N53,"")</f>
        <v/>
      </c>
    </row>
    <row r="54" ht="15.75" customHeight="1">
      <c r="A54" s="27" t="str">
        <f>IF(REGISTRO!H54="Reinvertir",REGISTRO!A54,"")</f>
        <v/>
      </c>
      <c r="B54" s="17" t="str">
        <f>IF(REGISTRO!H54="Reinvertir",REGISTRO!I54,"")</f>
        <v/>
      </c>
      <c r="C54" s="18" t="str">
        <f>IF(REGISTRO!H54="Reinvertir",REGISTRO!J54,"")</f>
        <v/>
      </c>
      <c r="D54" s="18" t="str">
        <f>IF(REGISTRO!H54="Reinvertir",REGISTRO!K54,"")</f>
        <v/>
      </c>
      <c r="E54" s="27" t="str">
        <f>IF(REGISTRO!H54="Reinvertir",REGISTRO!L54,"")</f>
        <v/>
      </c>
      <c r="F54" s="27" t="str">
        <f>IF(REGISTRO!H54="Reinvertir",REGISTRO!M54,"")</f>
        <v/>
      </c>
      <c r="G54" s="18" t="str">
        <f t="shared" si="1"/>
        <v/>
      </c>
      <c r="H54" s="22" t="str">
        <f>IF(REGISTRO!H54="Reinvertir",REGISTRO!N54,"")</f>
        <v/>
      </c>
    </row>
    <row r="55" ht="15.75" customHeight="1">
      <c r="A55" s="27" t="str">
        <f>IF(REGISTRO!H55="Reinvertir",REGISTRO!A55,"")</f>
        <v/>
      </c>
      <c r="B55" s="17" t="str">
        <f>IF(REGISTRO!H55="Reinvertir",REGISTRO!I55,"")</f>
        <v/>
      </c>
      <c r="C55" s="18" t="str">
        <f>IF(REGISTRO!H55="Reinvertir",REGISTRO!J55,"")</f>
        <v/>
      </c>
      <c r="D55" s="18" t="str">
        <f>IF(REGISTRO!H55="Reinvertir",REGISTRO!K55,"")</f>
        <v/>
      </c>
      <c r="E55" s="27" t="str">
        <f>IF(REGISTRO!H55="Reinvertir",REGISTRO!L55,"")</f>
        <v/>
      </c>
      <c r="F55" s="27" t="str">
        <f>IF(REGISTRO!H55="Reinvertir",REGISTRO!M55,"")</f>
        <v/>
      </c>
      <c r="G55" s="18" t="str">
        <f t="shared" si="1"/>
        <v/>
      </c>
      <c r="H55" s="22" t="str">
        <f>IF(REGISTRO!H55="Reinvertir",REGISTRO!N55,"")</f>
        <v/>
      </c>
    </row>
    <row r="56" ht="15.75" customHeight="1">
      <c r="A56" s="27" t="str">
        <f>IF(REGISTRO!H56="Reinvertir",REGISTRO!A56,"")</f>
        <v/>
      </c>
      <c r="B56" s="17" t="str">
        <f>IF(REGISTRO!H56="Reinvertir",REGISTRO!I56,"")</f>
        <v/>
      </c>
      <c r="C56" s="18" t="str">
        <f>IF(REGISTRO!H56="Reinvertir",REGISTRO!J56,"")</f>
        <v/>
      </c>
      <c r="D56" s="18" t="str">
        <f>IF(REGISTRO!H56="Reinvertir",REGISTRO!K56,"")</f>
        <v/>
      </c>
      <c r="E56" s="27" t="str">
        <f>IF(REGISTRO!H56="Reinvertir",REGISTRO!L56,"")</f>
        <v/>
      </c>
      <c r="F56" s="27" t="str">
        <f>IF(REGISTRO!H56="Reinvertir",REGISTRO!M56,"")</f>
        <v/>
      </c>
      <c r="G56" s="18" t="str">
        <f t="shared" si="1"/>
        <v/>
      </c>
      <c r="H56" s="22" t="str">
        <f>IF(REGISTRO!H56="Reinvertir",REGISTRO!N56,"")</f>
        <v/>
      </c>
    </row>
    <row r="57" ht="15.75" customHeight="1">
      <c r="A57" s="27" t="str">
        <f>IF(REGISTRO!H57="Reinvertir",REGISTRO!A57,"")</f>
        <v/>
      </c>
      <c r="B57" s="17" t="str">
        <f>IF(REGISTRO!H57="Reinvertir",REGISTRO!I57,"")</f>
        <v/>
      </c>
      <c r="C57" s="18" t="str">
        <f>IF(REGISTRO!H57="Reinvertir",REGISTRO!J57,"")</f>
        <v/>
      </c>
      <c r="D57" s="18" t="str">
        <f>IF(REGISTRO!H57="Reinvertir",REGISTRO!K57,"")</f>
        <v/>
      </c>
      <c r="E57" s="27" t="str">
        <f>IF(REGISTRO!H57="Reinvertir",REGISTRO!L57,"")</f>
        <v/>
      </c>
      <c r="F57" s="27" t="str">
        <f>IF(REGISTRO!H57="Reinvertir",REGISTRO!M57,"")</f>
        <v/>
      </c>
      <c r="G57" s="18" t="str">
        <f t="shared" si="1"/>
        <v/>
      </c>
      <c r="H57" s="22" t="str">
        <f>IF(REGISTRO!H57="Reinvertir",REGISTRO!N57,"")</f>
        <v/>
      </c>
    </row>
    <row r="58" ht="15.75" customHeight="1">
      <c r="A58" s="27" t="str">
        <f>IF(REGISTRO!H58="Reinvertir",REGISTRO!A58,"")</f>
        <v/>
      </c>
      <c r="B58" s="17" t="str">
        <f>IF(REGISTRO!H58="Reinvertir",REGISTRO!I58,"")</f>
        <v/>
      </c>
      <c r="C58" s="18" t="str">
        <f>IF(REGISTRO!H58="Reinvertir",REGISTRO!J58,"")</f>
        <v/>
      </c>
      <c r="D58" s="18" t="str">
        <f>IF(REGISTRO!H58="Reinvertir",REGISTRO!K58,"")</f>
        <v/>
      </c>
      <c r="E58" s="27" t="str">
        <f>IF(REGISTRO!H58="Reinvertir",REGISTRO!L58,"")</f>
        <v/>
      </c>
      <c r="F58" s="27" t="str">
        <f>IF(REGISTRO!H58="Reinvertir",REGISTRO!M58,"")</f>
        <v/>
      </c>
      <c r="G58" s="18" t="str">
        <f t="shared" si="1"/>
        <v/>
      </c>
      <c r="H58" s="22" t="str">
        <f>IF(REGISTRO!H58="Reinvertir",REGISTRO!N58,"")</f>
        <v/>
      </c>
    </row>
    <row r="59" ht="15.75" customHeight="1">
      <c r="A59" s="27" t="str">
        <f>IF(REGISTRO!H59="Reinvertir",REGISTRO!A59,"")</f>
        <v/>
      </c>
      <c r="B59" s="17" t="str">
        <f>IF(REGISTRO!H59="Reinvertir",REGISTRO!I59,"")</f>
        <v/>
      </c>
      <c r="C59" s="18" t="str">
        <f>IF(REGISTRO!H59="Reinvertir",REGISTRO!J59,"")</f>
        <v/>
      </c>
      <c r="D59" s="18" t="str">
        <f>IF(REGISTRO!H59="Reinvertir",REGISTRO!K59,"")</f>
        <v/>
      </c>
      <c r="E59" s="27" t="str">
        <f>IF(REGISTRO!H59="Reinvertir",REGISTRO!L59,"")</f>
        <v/>
      </c>
      <c r="F59" s="27" t="str">
        <f>IF(REGISTRO!H59="Reinvertir",REGISTRO!M59,"")</f>
        <v/>
      </c>
      <c r="G59" s="18" t="str">
        <f t="shared" si="1"/>
        <v/>
      </c>
      <c r="H59" s="22" t="str">
        <f>IF(REGISTRO!H59="Reinvertir",REGISTRO!N59,"")</f>
        <v/>
      </c>
    </row>
    <row r="60" ht="15.75" customHeight="1">
      <c r="A60" s="27" t="str">
        <f>IF(REGISTRO!H60="Reinvertir",REGISTRO!A60,"")</f>
        <v/>
      </c>
      <c r="B60" s="17" t="str">
        <f>IF(REGISTRO!H60="Reinvertir",REGISTRO!I60,"")</f>
        <v/>
      </c>
      <c r="C60" s="18" t="str">
        <f>IF(REGISTRO!H60="Reinvertir",REGISTRO!J60,"")</f>
        <v/>
      </c>
      <c r="D60" s="18" t="str">
        <f>IF(REGISTRO!H60="Reinvertir",REGISTRO!K60,"")</f>
        <v/>
      </c>
      <c r="E60" s="27" t="str">
        <f>IF(REGISTRO!H60="Reinvertir",REGISTRO!L60,"")</f>
        <v/>
      </c>
      <c r="F60" s="27" t="str">
        <f>IF(REGISTRO!H60="Reinvertir",REGISTRO!M60,"")</f>
        <v/>
      </c>
      <c r="G60" s="18" t="str">
        <f t="shared" si="1"/>
        <v/>
      </c>
      <c r="H60" s="22" t="str">
        <f>IF(REGISTRO!H60="Reinvertir",REGISTRO!N60,"")</f>
        <v/>
      </c>
    </row>
    <row r="61" ht="15.75" customHeight="1">
      <c r="A61" s="27" t="str">
        <f>IF(REGISTRO!H61="Reinvertir",REGISTRO!A61,"")</f>
        <v/>
      </c>
      <c r="B61" s="17" t="str">
        <f>IF(REGISTRO!H61="Reinvertir",REGISTRO!I61,"")</f>
        <v/>
      </c>
      <c r="C61" s="18" t="str">
        <f>IF(REGISTRO!H61="Reinvertir",REGISTRO!J61,"")</f>
        <v/>
      </c>
      <c r="D61" s="18" t="str">
        <f>IF(REGISTRO!H61="Reinvertir",REGISTRO!K61,"")</f>
        <v/>
      </c>
      <c r="E61" s="27" t="str">
        <f>IF(REGISTRO!H61="Reinvertir",REGISTRO!L61,"")</f>
        <v/>
      </c>
      <c r="F61" s="27" t="str">
        <f>IF(REGISTRO!H61="Reinvertir",REGISTRO!M61,"")</f>
        <v/>
      </c>
      <c r="G61" s="18" t="str">
        <f t="shared" si="1"/>
        <v/>
      </c>
      <c r="H61" s="22" t="str">
        <f>IF(REGISTRO!H61="Reinvertir",REGISTRO!N61,"")</f>
        <v/>
      </c>
    </row>
    <row r="62" ht="15.75" customHeight="1">
      <c r="A62" s="27" t="str">
        <f>IF(REGISTRO!H62="Reinvertir",REGISTRO!A62,"")</f>
        <v/>
      </c>
      <c r="B62" s="17" t="str">
        <f>IF(REGISTRO!H62="Reinvertir",REGISTRO!I62,"")</f>
        <v/>
      </c>
      <c r="C62" s="18" t="str">
        <f>IF(REGISTRO!H62="Reinvertir",REGISTRO!J62,"")</f>
        <v/>
      </c>
      <c r="D62" s="18" t="str">
        <f>IF(REGISTRO!H62="Reinvertir",REGISTRO!K62,"")</f>
        <v/>
      </c>
      <c r="E62" s="27" t="str">
        <f>IF(REGISTRO!H62="Reinvertir",REGISTRO!L62,"")</f>
        <v/>
      </c>
      <c r="F62" s="27" t="str">
        <f>IF(REGISTRO!H62="Reinvertir",REGISTRO!M62,"")</f>
        <v/>
      </c>
      <c r="G62" s="18" t="str">
        <f t="shared" si="1"/>
        <v/>
      </c>
      <c r="H62" s="22" t="str">
        <f>IF(REGISTRO!H62="Reinvertir",REGISTRO!N62,"")</f>
        <v/>
      </c>
    </row>
    <row r="63" ht="15.75" customHeight="1">
      <c r="A63" s="27" t="str">
        <f>IF(REGISTRO!H63="Reinvertir",REGISTRO!A63,"")</f>
        <v/>
      </c>
      <c r="B63" s="17" t="str">
        <f>IF(REGISTRO!H63="Reinvertir",REGISTRO!I63,"")</f>
        <v/>
      </c>
      <c r="C63" s="18" t="str">
        <f>IF(REGISTRO!H63="Reinvertir",REGISTRO!J63,"")</f>
        <v/>
      </c>
      <c r="D63" s="18" t="str">
        <f>IF(REGISTRO!H63="Reinvertir",REGISTRO!K63,"")</f>
        <v/>
      </c>
      <c r="E63" s="27" t="str">
        <f>IF(REGISTRO!H63="Reinvertir",REGISTRO!L63,"")</f>
        <v/>
      </c>
      <c r="F63" s="27" t="str">
        <f>IF(REGISTRO!H63="Reinvertir",REGISTRO!M63,"")</f>
        <v/>
      </c>
      <c r="G63" s="18" t="str">
        <f t="shared" si="1"/>
        <v/>
      </c>
      <c r="H63" s="22" t="str">
        <f>IF(REGISTRO!H63="Reinvertir",REGISTRO!N63,"")</f>
        <v/>
      </c>
    </row>
    <row r="64" ht="15.75" customHeight="1">
      <c r="A64" s="27" t="str">
        <f>IF(REGISTRO!H64="Reinvertir",REGISTRO!A64,"")</f>
        <v/>
      </c>
      <c r="B64" s="17" t="str">
        <f>IF(REGISTRO!H64="Reinvertir",REGISTRO!I64,"")</f>
        <v/>
      </c>
      <c r="C64" s="18" t="str">
        <f>IF(REGISTRO!H64="Reinvertir",REGISTRO!J64,"")</f>
        <v/>
      </c>
      <c r="D64" s="18" t="str">
        <f>IF(REGISTRO!H64="Reinvertir",REGISTRO!K64,"")</f>
        <v/>
      </c>
      <c r="E64" s="27" t="str">
        <f>IF(REGISTRO!H64="Reinvertir",REGISTRO!L64,"")</f>
        <v/>
      </c>
      <c r="F64" s="27" t="str">
        <f>IF(REGISTRO!H64="Reinvertir",REGISTRO!M64,"")</f>
        <v/>
      </c>
      <c r="G64" s="18" t="str">
        <f t="shared" si="1"/>
        <v/>
      </c>
      <c r="H64" s="22" t="str">
        <f>IF(REGISTRO!H64="Reinvertir",REGISTRO!N64,"")</f>
        <v/>
      </c>
    </row>
    <row r="65" ht="15.75" customHeight="1">
      <c r="A65" s="27" t="str">
        <f>IF(REGISTRO!H65="Reinvertir",REGISTRO!A65,"")</f>
        <v/>
      </c>
      <c r="B65" s="17" t="str">
        <f>IF(REGISTRO!H65="Reinvertir",REGISTRO!I65,"")</f>
        <v/>
      </c>
      <c r="C65" s="18" t="str">
        <f>IF(REGISTRO!H65="Reinvertir",REGISTRO!J65,"")</f>
        <v/>
      </c>
      <c r="D65" s="18" t="str">
        <f>IF(REGISTRO!H65="Reinvertir",REGISTRO!K65,"")</f>
        <v/>
      </c>
      <c r="E65" s="27" t="str">
        <f>IF(REGISTRO!H65="Reinvertir",REGISTRO!L65,"")</f>
        <v/>
      </c>
      <c r="F65" s="27" t="str">
        <f>IF(REGISTRO!H65="Reinvertir",REGISTRO!M65,"")</f>
        <v/>
      </c>
      <c r="G65" s="18" t="str">
        <f t="shared" si="1"/>
        <v/>
      </c>
      <c r="H65" s="22" t="str">
        <f>IF(REGISTRO!H65="Reinvertir",REGISTRO!N65,"")</f>
        <v/>
      </c>
    </row>
    <row r="66" ht="15.75" customHeight="1">
      <c r="A66" s="27" t="str">
        <f>IF(REGISTRO!H66="Reinvertir",REGISTRO!A66,"")</f>
        <v/>
      </c>
      <c r="B66" s="17" t="str">
        <f>IF(REGISTRO!H66="Reinvertir",REGISTRO!I66,"")</f>
        <v/>
      </c>
      <c r="C66" s="18" t="str">
        <f>IF(REGISTRO!H66="Reinvertir",REGISTRO!J66,"")</f>
        <v/>
      </c>
      <c r="D66" s="18" t="str">
        <f>IF(REGISTRO!H66="Reinvertir",REGISTRO!K66,"")</f>
        <v/>
      </c>
      <c r="E66" s="27" t="str">
        <f>IF(REGISTRO!H66="Reinvertir",REGISTRO!L66,"")</f>
        <v/>
      </c>
      <c r="F66" s="27" t="str">
        <f>IF(REGISTRO!H66="Reinvertir",REGISTRO!M66,"")</f>
        <v/>
      </c>
      <c r="G66" s="18" t="str">
        <f t="shared" si="1"/>
        <v/>
      </c>
      <c r="H66" s="22" t="str">
        <f>IF(REGISTRO!H66="Reinvertir",REGISTRO!N66,"")</f>
        <v/>
      </c>
    </row>
    <row r="67" ht="15.75" customHeight="1">
      <c r="A67" s="27" t="str">
        <f>IF(REGISTRO!H67="Reinvertir",REGISTRO!A67,"")</f>
        <v/>
      </c>
      <c r="B67" s="17" t="str">
        <f>IF(REGISTRO!H67="Reinvertir",REGISTRO!I67,"")</f>
        <v/>
      </c>
      <c r="C67" s="18" t="str">
        <f>IF(REGISTRO!H67="Reinvertir",REGISTRO!J67,"")</f>
        <v/>
      </c>
      <c r="D67" s="18" t="str">
        <f>IF(REGISTRO!H67="Reinvertir",REGISTRO!K67,"")</f>
        <v/>
      </c>
      <c r="E67" s="27" t="str">
        <f>IF(REGISTRO!H67="Reinvertir",REGISTRO!L67,"")</f>
        <v/>
      </c>
      <c r="F67" s="27" t="str">
        <f>IF(REGISTRO!H67="Reinvertir",REGISTRO!M67,"")</f>
        <v/>
      </c>
      <c r="G67" s="18" t="str">
        <f t="shared" si="1"/>
        <v/>
      </c>
      <c r="H67" s="22" t="str">
        <f>IF(REGISTRO!H67="Reinvertir",REGISTRO!N67,"")</f>
        <v/>
      </c>
    </row>
    <row r="68" ht="15.75" customHeight="1">
      <c r="A68" s="27" t="str">
        <f>IF(REGISTRO!H68="Reinvertir",REGISTRO!A68,"")</f>
        <v/>
      </c>
      <c r="B68" s="17" t="str">
        <f>IF(REGISTRO!H68="Reinvertir",REGISTRO!I68,"")</f>
        <v/>
      </c>
      <c r="C68" s="18" t="str">
        <f>IF(REGISTRO!H68="Reinvertir",REGISTRO!J68,"")</f>
        <v/>
      </c>
      <c r="D68" s="18" t="str">
        <f>IF(REGISTRO!H68="Reinvertir",REGISTRO!K68,"")</f>
        <v/>
      </c>
      <c r="E68" s="27" t="str">
        <f>IF(REGISTRO!H68="Reinvertir",REGISTRO!L68,"")</f>
        <v/>
      </c>
      <c r="F68" s="27" t="str">
        <f>IF(REGISTRO!H68="Reinvertir",REGISTRO!M68,"")</f>
        <v/>
      </c>
      <c r="G68" s="18" t="str">
        <f t="shared" si="1"/>
        <v/>
      </c>
      <c r="H68" s="22" t="str">
        <f>IF(REGISTRO!H68="Reinvertir",REGISTRO!N68,"")</f>
        <v/>
      </c>
    </row>
    <row r="69" ht="15.75" customHeight="1">
      <c r="A69" s="27" t="str">
        <f>IF(REGISTRO!H69="Reinvertir",REGISTRO!A69,"")</f>
        <v/>
      </c>
      <c r="B69" s="17" t="str">
        <f>IF(REGISTRO!H69="Reinvertir",REGISTRO!I69,"")</f>
        <v/>
      </c>
      <c r="C69" s="18" t="str">
        <f>IF(REGISTRO!H69="Reinvertir",REGISTRO!J69,"")</f>
        <v/>
      </c>
      <c r="D69" s="18" t="str">
        <f>IF(REGISTRO!H69="Reinvertir",REGISTRO!K69,"")</f>
        <v/>
      </c>
      <c r="E69" s="27" t="str">
        <f>IF(REGISTRO!H69="Reinvertir",REGISTRO!L69,"")</f>
        <v/>
      </c>
      <c r="F69" s="27" t="str">
        <f>IF(REGISTRO!H69="Reinvertir",REGISTRO!M69,"")</f>
        <v/>
      </c>
      <c r="G69" s="18" t="str">
        <f t="shared" si="1"/>
        <v/>
      </c>
      <c r="H69" s="22" t="str">
        <f>IF(REGISTRO!H69="Reinvertir",REGISTRO!N69,"")</f>
        <v/>
      </c>
    </row>
    <row r="70" ht="15.75" customHeight="1">
      <c r="A70" s="27" t="str">
        <f>IF(REGISTRO!H70="Reinvertir",REGISTRO!A70,"")</f>
        <v/>
      </c>
      <c r="B70" s="17" t="str">
        <f>IF(REGISTRO!H70="Reinvertir",REGISTRO!I70,"")</f>
        <v/>
      </c>
      <c r="C70" s="18" t="str">
        <f>IF(REGISTRO!H70="Reinvertir",REGISTRO!J70,"")</f>
        <v/>
      </c>
      <c r="D70" s="18" t="str">
        <f>IF(REGISTRO!H70="Reinvertir",REGISTRO!K70,"")</f>
        <v/>
      </c>
      <c r="E70" s="27" t="str">
        <f>IF(REGISTRO!H70="Reinvertir",REGISTRO!L70,"")</f>
        <v/>
      </c>
      <c r="F70" s="27" t="str">
        <f>IF(REGISTRO!H70="Reinvertir",REGISTRO!M70,"")</f>
        <v/>
      </c>
      <c r="G70" s="18" t="str">
        <f t="shared" si="1"/>
        <v/>
      </c>
      <c r="H70" s="22" t="str">
        <f>IF(REGISTRO!H70="Reinvertir",REGISTRO!N70,"")</f>
        <v/>
      </c>
    </row>
    <row r="71" ht="15.75" customHeight="1">
      <c r="A71" s="27" t="str">
        <f>IF(REGISTRO!H71="Reinvertir",REGISTRO!A71,"")</f>
        <v/>
      </c>
      <c r="B71" s="17" t="str">
        <f>IF(REGISTRO!H71="Reinvertir",REGISTRO!I71,"")</f>
        <v/>
      </c>
      <c r="C71" s="18" t="str">
        <f>IF(REGISTRO!H71="Reinvertir",REGISTRO!J71,"")</f>
        <v/>
      </c>
      <c r="D71" s="18" t="str">
        <f>IF(REGISTRO!H71="Reinvertir",REGISTRO!K71,"")</f>
        <v/>
      </c>
      <c r="E71" s="27" t="str">
        <f>IF(REGISTRO!H71="Reinvertir",REGISTRO!L71,"")</f>
        <v/>
      </c>
      <c r="F71" s="27" t="str">
        <f>IF(REGISTRO!H71="Reinvertir",REGISTRO!M71,"")</f>
        <v/>
      </c>
      <c r="G71" s="18" t="str">
        <f t="shared" si="1"/>
        <v/>
      </c>
      <c r="H71" s="22" t="str">
        <f>IF(REGISTRO!H71="Reinvertir",REGISTRO!N71,"")</f>
        <v/>
      </c>
    </row>
    <row r="72" ht="15.75" customHeight="1">
      <c r="A72" s="27" t="str">
        <f>IF(REGISTRO!H72="Reinvertir",REGISTRO!A72,"")</f>
        <v/>
      </c>
      <c r="B72" s="17" t="str">
        <f>IF(REGISTRO!H72="Reinvertir",REGISTRO!I72,"")</f>
        <v/>
      </c>
      <c r="C72" s="18" t="str">
        <f>IF(REGISTRO!H72="Reinvertir",REGISTRO!J72,"")</f>
        <v/>
      </c>
      <c r="D72" s="18" t="str">
        <f>IF(REGISTRO!H72="Reinvertir",REGISTRO!K72,"")</f>
        <v/>
      </c>
      <c r="E72" s="27" t="str">
        <f>IF(REGISTRO!H72="Reinvertir",REGISTRO!L72,"")</f>
        <v/>
      </c>
      <c r="F72" s="27" t="str">
        <f>IF(REGISTRO!H72="Reinvertir",REGISTRO!M72,"")</f>
        <v/>
      </c>
      <c r="G72" s="18" t="str">
        <f t="shared" si="1"/>
        <v/>
      </c>
      <c r="H72" s="22" t="str">
        <f>IF(REGISTRO!H72="Reinvertir",REGISTRO!N72,"")</f>
        <v/>
      </c>
    </row>
    <row r="73" ht="15.75" customHeight="1">
      <c r="A73" s="27" t="str">
        <f>IF(REGISTRO!H73="Reinvertir",REGISTRO!A73,"")</f>
        <v/>
      </c>
      <c r="B73" s="17" t="str">
        <f>IF(REGISTRO!H73="Reinvertir",REGISTRO!I73,"")</f>
        <v/>
      </c>
      <c r="C73" s="18" t="str">
        <f>IF(REGISTRO!H73="Reinvertir",REGISTRO!J73,"")</f>
        <v/>
      </c>
      <c r="D73" s="18" t="str">
        <f>IF(REGISTRO!H73="Reinvertir",REGISTRO!K73,"")</f>
        <v/>
      </c>
      <c r="E73" s="27" t="str">
        <f>IF(REGISTRO!H73="Reinvertir",REGISTRO!L73,"")</f>
        <v/>
      </c>
      <c r="F73" s="27" t="str">
        <f>IF(REGISTRO!H73="Reinvertir",REGISTRO!M73,"")</f>
        <v/>
      </c>
      <c r="G73" s="18" t="str">
        <f t="shared" si="1"/>
        <v/>
      </c>
      <c r="H73" s="22" t="str">
        <f>IF(REGISTRO!H73="Reinvertir",REGISTRO!N73,"")</f>
        <v/>
      </c>
    </row>
    <row r="74" ht="15.75" customHeight="1">
      <c r="A74" s="27" t="str">
        <f>IF(REGISTRO!H74="Reinvertir",REGISTRO!A74,"")</f>
        <v/>
      </c>
      <c r="B74" s="17" t="str">
        <f>IF(REGISTRO!H74="Reinvertir",REGISTRO!I74,"")</f>
        <v/>
      </c>
      <c r="C74" s="18" t="str">
        <f>IF(REGISTRO!H74="Reinvertir",REGISTRO!J74,"")</f>
        <v/>
      </c>
      <c r="D74" s="18" t="str">
        <f>IF(REGISTRO!H74="Reinvertir",REGISTRO!K74,"")</f>
        <v/>
      </c>
      <c r="E74" s="27" t="str">
        <f>IF(REGISTRO!H74="Reinvertir",REGISTRO!L74,"")</f>
        <v/>
      </c>
      <c r="F74" s="27" t="str">
        <f>IF(REGISTRO!H74="Reinvertir",REGISTRO!M74,"")</f>
        <v/>
      </c>
      <c r="G74" s="18" t="str">
        <f t="shared" si="1"/>
        <v/>
      </c>
      <c r="H74" s="22" t="str">
        <f>IF(REGISTRO!H74="Reinvertir",REGISTRO!N74,"")</f>
        <v/>
      </c>
    </row>
    <row r="75" ht="15.75" customHeight="1">
      <c r="A75" s="27" t="str">
        <f>IF(REGISTRO!H75="Reinvertir",REGISTRO!A75,"")</f>
        <v/>
      </c>
      <c r="B75" s="17" t="str">
        <f>IF(REGISTRO!H75="Reinvertir",REGISTRO!I75,"")</f>
        <v/>
      </c>
      <c r="C75" s="18" t="str">
        <f>IF(REGISTRO!H75="Reinvertir",REGISTRO!J75,"")</f>
        <v/>
      </c>
      <c r="D75" s="18" t="str">
        <f>IF(REGISTRO!H75="Reinvertir",REGISTRO!K75,"")</f>
        <v/>
      </c>
      <c r="E75" s="27" t="str">
        <f>IF(REGISTRO!H75="Reinvertir",REGISTRO!L75,"")</f>
        <v/>
      </c>
      <c r="F75" s="27" t="str">
        <f>IF(REGISTRO!H75="Reinvertir",REGISTRO!M75,"")</f>
        <v/>
      </c>
      <c r="G75" s="18" t="str">
        <f t="shared" si="1"/>
        <v/>
      </c>
      <c r="H75" s="22" t="str">
        <f>IF(REGISTRO!H75="Reinvertir",REGISTRO!N75,"")</f>
        <v/>
      </c>
    </row>
    <row r="76" ht="15.75" customHeight="1">
      <c r="A76" s="27" t="str">
        <f>IF(REGISTRO!H76="Reinvertir",REGISTRO!A76,"")</f>
        <v/>
      </c>
      <c r="B76" s="17" t="str">
        <f>IF(REGISTRO!H76="Reinvertir",REGISTRO!I76,"")</f>
        <v/>
      </c>
      <c r="C76" s="18" t="str">
        <f>IF(REGISTRO!H76="Reinvertir",REGISTRO!J76,"")</f>
        <v/>
      </c>
      <c r="D76" s="18" t="str">
        <f>IF(REGISTRO!H76="Reinvertir",REGISTRO!K76,"")</f>
        <v/>
      </c>
      <c r="E76" s="27" t="str">
        <f>IF(REGISTRO!H76="Reinvertir",REGISTRO!L76,"")</f>
        <v/>
      </c>
      <c r="F76" s="27" t="str">
        <f>IF(REGISTRO!H76="Reinvertir",REGISTRO!M76,"")</f>
        <v/>
      </c>
      <c r="G76" s="18" t="str">
        <f t="shared" si="1"/>
        <v/>
      </c>
      <c r="H76" s="22" t="str">
        <f>IF(REGISTRO!H76="Reinvertir",REGISTRO!N76,"")</f>
        <v/>
      </c>
    </row>
    <row r="77" ht="15.75" customHeight="1">
      <c r="A77" s="27" t="str">
        <f>IF(REGISTRO!H77="Reinvertir",REGISTRO!A77,"")</f>
        <v/>
      </c>
      <c r="B77" s="17" t="str">
        <f>IF(REGISTRO!H77="Reinvertir",REGISTRO!I77,"")</f>
        <v/>
      </c>
      <c r="C77" s="18" t="str">
        <f>IF(REGISTRO!H77="Reinvertir",REGISTRO!J77,"")</f>
        <v/>
      </c>
      <c r="D77" s="18" t="str">
        <f>IF(REGISTRO!H77="Reinvertir",REGISTRO!K77,"")</f>
        <v/>
      </c>
      <c r="E77" s="27" t="str">
        <f>IF(REGISTRO!H77="Reinvertir",REGISTRO!L77,"")</f>
        <v/>
      </c>
      <c r="F77" s="27" t="str">
        <f>IF(REGISTRO!H77="Reinvertir",REGISTRO!M77,"")</f>
        <v/>
      </c>
      <c r="G77" s="18" t="str">
        <f t="shared" si="1"/>
        <v/>
      </c>
      <c r="H77" s="22" t="str">
        <f>IF(REGISTRO!H77="Reinvertir",REGISTRO!N77,"")</f>
        <v/>
      </c>
    </row>
    <row r="78" ht="15.75" customHeight="1">
      <c r="A78" s="27" t="str">
        <f>IF(REGISTRO!H78="Reinvertir",REGISTRO!A78,"")</f>
        <v/>
      </c>
      <c r="B78" s="17" t="str">
        <f>IF(REGISTRO!H78="Reinvertir",REGISTRO!I78,"")</f>
        <v/>
      </c>
      <c r="C78" s="18" t="str">
        <f>IF(REGISTRO!H78="Reinvertir",REGISTRO!J78,"")</f>
        <v/>
      </c>
      <c r="D78" s="18" t="str">
        <f>IF(REGISTRO!H78="Reinvertir",REGISTRO!K78,"")</f>
        <v/>
      </c>
      <c r="E78" s="27" t="str">
        <f>IF(REGISTRO!H78="Reinvertir",REGISTRO!L78,"")</f>
        <v/>
      </c>
      <c r="F78" s="27" t="str">
        <f>IF(REGISTRO!H78="Reinvertir",REGISTRO!M78,"")</f>
        <v/>
      </c>
      <c r="G78" s="18" t="str">
        <f t="shared" si="1"/>
        <v/>
      </c>
      <c r="H78" s="22" t="str">
        <f>IF(REGISTRO!H78="Reinvertir",REGISTRO!N78,"")</f>
        <v/>
      </c>
    </row>
    <row r="79" ht="15.75" customHeight="1">
      <c r="A79" s="27" t="str">
        <f>IF(REGISTRO!H79="Reinvertir",REGISTRO!A79,"")</f>
        <v/>
      </c>
      <c r="B79" s="17" t="str">
        <f>IF(REGISTRO!H79="Reinvertir",REGISTRO!I79,"")</f>
        <v/>
      </c>
      <c r="C79" s="18" t="str">
        <f>IF(REGISTRO!H79="Reinvertir",REGISTRO!J79,"")</f>
        <v/>
      </c>
      <c r="D79" s="18" t="str">
        <f>IF(REGISTRO!H79="Reinvertir",REGISTRO!K79,"")</f>
        <v/>
      </c>
      <c r="E79" s="27" t="str">
        <f>IF(REGISTRO!H79="Reinvertir",REGISTRO!L79,"")</f>
        <v/>
      </c>
      <c r="F79" s="27" t="str">
        <f>IF(REGISTRO!H79="Reinvertir",REGISTRO!M79,"")</f>
        <v/>
      </c>
      <c r="G79" s="18" t="str">
        <f t="shared" si="1"/>
        <v/>
      </c>
      <c r="H79" s="22" t="str">
        <f>IF(REGISTRO!H79="Reinvertir",REGISTRO!N79,"")</f>
        <v/>
      </c>
    </row>
    <row r="80" ht="15.75" customHeight="1">
      <c r="A80" s="27" t="str">
        <f>IF(REGISTRO!H80="Reinvertir",REGISTRO!A80,"")</f>
        <v/>
      </c>
      <c r="B80" s="17" t="str">
        <f>IF(REGISTRO!H80="Reinvertir",REGISTRO!I80,"")</f>
        <v/>
      </c>
      <c r="C80" s="18" t="str">
        <f>IF(REGISTRO!H80="Reinvertir",REGISTRO!J80,"")</f>
        <v/>
      </c>
      <c r="D80" s="18" t="str">
        <f>IF(REGISTRO!H80="Reinvertir",REGISTRO!K80,"")</f>
        <v/>
      </c>
      <c r="E80" s="27" t="str">
        <f>IF(REGISTRO!H80="Reinvertir",REGISTRO!L80,"")</f>
        <v/>
      </c>
      <c r="F80" s="27" t="str">
        <f>IF(REGISTRO!H80="Reinvertir",REGISTRO!M80,"")</f>
        <v/>
      </c>
      <c r="G80" s="18" t="str">
        <f t="shared" si="1"/>
        <v/>
      </c>
      <c r="H80" s="22" t="str">
        <f>IF(REGISTRO!H80="Reinvertir",REGISTRO!N80,"")</f>
        <v/>
      </c>
    </row>
    <row r="81" ht="15.75" customHeight="1">
      <c r="A81" s="27" t="str">
        <f>IF(REGISTRO!H81="Reinvertir",REGISTRO!A81,"")</f>
        <v/>
      </c>
      <c r="B81" s="17" t="str">
        <f>IF(REGISTRO!H81="Reinvertir",REGISTRO!I81,"")</f>
        <v/>
      </c>
      <c r="C81" s="18" t="str">
        <f>IF(REGISTRO!H81="Reinvertir",REGISTRO!J81,"")</f>
        <v/>
      </c>
      <c r="D81" s="18" t="str">
        <f>IF(REGISTRO!H81="Reinvertir",REGISTRO!K81,"")</f>
        <v/>
      </c>
      <c r="E81" s="27" t="str">
        <f>IF(REGISTRO!H81="Reinvertir",REGISTRO!L81,"")</f>
        <v/>
      </c>
      <c r="F81" s="27" t="str">
        <f>IF(REGISTRO!H81="Reinvertir",REGISTRO!M81,"")</f>
        <v/>
      </c>
      <c r="G81" s="18" t="str">
        <f t="shared" si="1"/>
        <v/>
      </c>
      <c r="H81" s="22" t="str">
        <f>IF(REGISTRO!H81="Reinvertir",REGISTRO!N81,"")</f>
        <v/>
      </c>
    </row>
    <row r="82" ht="15.75" customHeight="1">
      <c r="A82" s="27" t="str">
        <f>IF(REGISTRO!H82="Reinvertir",REGISTRO!A82,"")</f>
        <v/>
      </c>
      <c r="B82" s="17" t="str">
        <f>IF(REGISTRO!H82="Reinvertir",REGISTRO!I82,"")</f>
        <v/>
      </c>
      <c r="C82" s="18" t="str">
        <f>IF(REGISTRO!H82="Reinvertir",REGISTRO!J82,"")</f>
        <v/>
      </c>
      <c r="D82" s="18" t="str">
        <f>IF(REGISTRO!H82="Reinvertir",REGISTRO!K82,"")</f>
        <v/>
      </c>
      <c r="E82" s="27" t="str">
        <f>IF(REGISTRO!H82="Reinvertir",REGISTRO!L82,"")</f>
        <v/>
      </c>
      <c r="F82" s="27" t="str">
        <f>IF(REGISTRO!H82="Reinvertir",REGISTRO!M82,"")</f>
        <v/>
      </c>
      <c r="G82" s="18" t="str">
        <f t="shared" si="1"/>
        <v/>
      </c>
      <c r="H82" s="22" t="str">
        <f>IF(REGISTRO!H82="Reinvertir",REGISTRO!N82,"")</f>
        <v/>
      </c>
    </row>
    <row r="83" ht="15.75" customHeight="1">
      <c r="A83" s="27" t="str">
        <f>IF(REGISTRO!H83="Reinvertir",REGISTRO!A83,"")</f>
        <v/>
      </c>
      <c r="B83" s="17" t="str">
        <f>IF(REGISTRO!H83="Reinvertir",REGISTRO!I83,"")</f>
        <v/>
      </c>
      <c r="C83" s="18" t="str">
        <f>IF(REGISTRO!H83="Reinvertir",REGISTRO!J83,"")</f>
        <v/>
      </c>
      <c r="D83" s="18" t="str">
        <f>IF(REGISTRO!H83="Reinvertir",REGISTRO!K83,"")</f>
        <v/>
      </c>
      <c r="E83" s="27" t="str">
        <f>IF(REGISTRO!H83="Reinvertir",REGISTRO!L83,"")</f>
        <v/>
      </c>
      <c r="F83" s="27" t="str">
        <f>IF(REGISTRO!H83="Reinvertir",REGISTRO!M83,"")</f>
        <v/>
      </c>
      <c r="G83" s="18" t="str">
        <f t="shared" si="1"/>
        <v/>
      </c>
      <c r="H83" s="22" t="str">
        <f>IF(REGISTRO!H83="Reinvertir",REGISTRO!N83,"")</f>
        <v/>
      </c>
    </row>
    <row r="84" ht="15.75" customHeight="1">
      <c r="A84" s="27" t="str">
        <f>IF(REGISTRO!H84="Reinvertir",REGISTRO!A84,"")</f>
        <v/>
      </c>
      <c r="B84" s="17" t="str">
        <f>IF(REGISTRO!H84="Reinvertir",REGISTRO!I84,"")</f>
        <v/>
      </c>
      <c r="C84" s="18" t="str">
        <f>IF(REGISTRO!H84="Reinvertir",REGISTRO!J84,"")</f>
        <v/>
      </c>
      <c r="D84" s="18" t="str">
        <f>IF(REGISTRO!H84="Reinvertir",REGISTRO!K84,"")</f>
        <v/>
      </c>
      <c r="E84" s="27" t="str">
        <f>IF(REGISTRO!H84="Reinvertir",REGISTRO!L84,"")</f>
        <v/>
      </c>
      <c r="F84" s="27" t="str">
        <f>IF(REGISTRO!H84="Reinvertir",REGISTRO!M84,"")</f>
        <v/>
      </c>
      <c r="G84" s="18" t="str">
        <f t="shared" si="1"/>
        <v/>
      </c>
      <c r="H84" s="22" t="str">
        <f>IF(REGISTRO!H84="Reinvertir",REGISTRO!N84,"")</f>
        <v/>
      </c>
    </row>
    <row r="85" ht="15.75" customHeight="1">
      <c r="A85" s="27" t="str">
        <f>IF(REGISTRO!H85="Reinvertir",REGISTRO!A85,"")</f>
        <v/>
      </c>
      <c r="B85" s="17" t="str">
        <f>IF(REGISTRO!H85="Reinvertir",REGISTRO!I85,"")</f>
        <v/>
      </c>
      <c r="C85" s="18" t="str">
        <f>IF(REGISTRO!H85="Reinvertir",REGISTRO!J85,"")</f>
        <v/>
      </c>
      <c r="D85" s="18" t="str">
        <f>IF(REGISTRO!H85="Reinvertir",REGISTRO!K85,"")</f>
        <v/>
      </c>
      <c r="E85" s="27" t="str">
        <f>IF(REGISTRO!H85="Reinvertir",REGISTRO!L85,"")</f>
        <v/>
      </c>
      <c r="F85" s="27" t="str">
        <f>IF(REGISTRO!H85="Reinvertir",REGISTRO!M85,"")</f>
        <v/>
      </c>
      <c r="G85" s="18" t="str">
        <f t="shared" si="1"/>
        <v/>
      </c>
      <c r="H85" s="22" t="str">
        <f>IF(REGISTRO!H85="Reinvertir",REGISTRO!N85,"")</f>
        <v/>
      </c>
    </row>
    <row r="86" ht="15.75" customHeight="1">
      <c r="A86" s="27" t="str">
        <f>IF(REGISTRO!H86="Reinvertir",REGISTRO!A86,"")</f>
        <v/>
      </c>
      <c r="B86" s="17" t="str">
        <f>IF(REGISTRO!H86="Reinvertir",REGISTRO!I86,"")</f>
        <v/>
      </c>
      <c r="C86" s="18" t="str">
        <f>IF(REGISTRO!H86="Reinvertir",REGISTRO!J86,"")</f>
        <v/>
      </c>
      <c r="D86" s="18" t="str">
        <f>IF(REGISTRO!H86="Reinvertir",REGISTRO!K86,"")</f>
        <v/>
      </c>
      <c r="E86" s="27" t="str">
        <f>IF(REGISTRO!H86="Reinvertir",REGISTRO!L86,"")</f>
        <v/>
      </c>
      <c r="F86" s="27" t="str">
        <f>IF(REGISTRO!H86="Reinvertir",REGISTRO!M86,"")</f>
        <v/>
      </c>
      <c r="G86" s="18" t="str">
        <f t="shared" si="1"/>
        <v/>
      </c>
      <c r="H86" s="22" t="str">
        <f>IF(REGISTRO!H86="Reinvertir",REGISTRO!N86,"")</f>
        <v/>
      </c>
    </row>
    <row r="87" ht="15.75" customHeight="1">
      <c r="A87" s="27" t="str">
        <f>IF(REGISTRO!H87="Reinvertir",REGISTRO!A87,"")</f>
        <v/>
      </c>
      <c r="B87" s="17" t="str">
        <f>IF(REGISTRO!H87="Reinvertir",REGISTRO!I87,"")</f>
        <v/>
      </c>
      <c r="C87" s="18" t="str">
        <f>IF(REGISTRO!H87="Reinvertir",REGISTRO!J87,"")</f>
        <v/>
      </c>
      <c r="D87" s="18" t="str">
        <f>IF(REGISTRO!H87="Reinvertir",REGISTRO!K87,"")</f>
        <v/>
      </c>
      <c r="E87" s="27" t="str">
        <f>IF(REGISTRO!H87="Reinvertir",REGISTRO!L87,"")</f>
        <v/>
      </c>
      <c r="F87" s="27" t="str">
        <f>IF(REGISTRO!H87="Reinvertir",REGISTRO!M87,"")</f>
        <v/>
      </c>
      <c r="G87" s="18" t="str">
        <f t="shared" si="1"/>
        <v/>
      </c>
      <c r="H87" s="22" t="str">
        <f>IF(REGISTRO!H87="Reinvertir",REGISTRO!N87,"")</f>
        <v/>
      </c>
    </row>
    <row r="88" ht="15.75" customHeight="1">
      <c r="A88" s="27" t="str">
        <f>IF(REGISTRO!H88="Reinvertir",REGISTRO!A88,"")</f>
        <v/>
      </c>
      <c r="B88" s="17" t="str">
        <f>IF(REGISTRO!H88="Reinvertir",REGISTRO!I88,"")</f>
        <v/>
      </c>
      <c r="C88" s="18" t="str">
        <f>IF(REGISTRO!H88="Reinvertir",REGISTRO!J88,"")</f>
        <v/>
      </c>
      <c r="D88" s="18" t="str">
        <f>IF(REGISTRO!H88="Reinvertir",REGISTRO!K88,"")</f>
        <v/>
      </c>
      <c r="E88" s="27" t="str">
        <f>IF(REGISTRO!H88="Reinvertir",REGISTRO!L88,"")</f>
        <v/>
      </c>
      <c r="F88" s="27" t="str">
        <f>IF(REGISTRO!H88="Reinvertir",REGISTRO!M88,"")</f>
        <v/>
      </c>
      <c r="G88" s="18" t="str">
        <f t="shared" si="1"/>
        <v/>
      </c>
      <c r="H88" s="22" t="str">
        <f>IF(REGISTRO!H88="Reinvertir",REGISTRO!N88,"")</f>
        <v/>
      </c>
    </row>
    <row r="89" ht="15.75" customHeight="1">
      <c r="A89" s="27" t="str">
        <f>IF(REGISTRO!H89="Reinvertir",REGISTRO!A89,"")</f>
        <v/>
      </c>
      <c r="B89" s="17" t="str">
        <f>IF(REGISTRO!H89="Reinvertir",REGISTRO!I89,"")</f>
        <v/>
      </c>
      <c r="C89" s="18" t="str">
        <f>IF(REGISTRO!H89="Reinvertir",REGISTRO!J89,"")</f>
        <v/>
      </c>
      <c r="D89" s="18" t="str">
        <f>IF(REGISTRO!H89="Reinvertir",REGISTRO!K89,"")</f>
        <v/>
      </c>
      <c r="E89" s="27" t="str">
        <f>IF(REGISTRO!H89="Reinvertir",REGISTRO!L89,"")</f>
        <v/>
      </c>
      <c r="F89" s="27" t="str">
        <f>IF(REGISTRO!H89="Reinvertir",REGISTRO!M89,"")</f>
        <v/>
      </c>
      <c r="G89" s="18" t="str">
        <f t="shared" si="1"/>
        <v/>
      </c>
      <c r="H89" s="22" t="str">
        <f>IF(REGISTRO!H89="Reinvertir",REGISTRO!N89,"")</f>
        <v/>
      </c>
    </row>
    <row r="90" ht="15.75" customHeight="1">
      <c r="A90" s="27" t="str">
        <f>IF(REGISTRO!H90="Reinvertir",REGISTRO!A90,"")</f>
        <v/>
      </c>
      <c r="B90" s="17" t="str">
        <f>IF(REGISTRO!H90="Reinvertir",REGISTRO!I90,"")</f>
        <v/>
      </c>
      <c r="C90" s="18" t="str">
        <f>IF(REGISTRO!H90="Reinvertir",REGISTRO!J90,"")</f>
        <v/>
      </c>
      <c r="D90" s="18" t="str">
        <f>IF(REGISTRO!H90="Reinvertir",REGISTRO!K90,"")</f>
        <v/>
      </c>
      <c r="E90" s="27" t="str">
        <f>IF(REGISTRO!H90="Reinvertir",REGISTRO!L90,"")</f>
        <v/>
      </c>
      <c r="F90" s="27" t="str">
        <f>IF(REGISTRO!H90="Reinvertir",REGISTRO!M90,"")</f>
        <v/>
      </c>
      <c r="G90" s="18" t="str">
        <f t="shared" si="1"/>
        <v/>
      </c>
      <c r="H90" s="22" t="str">
        <f>IF(REGISTRO!H90="Reinvertir",REGISTRO!N90,"")</f>
        <v/>
      </c>
    </row>
    <row r="91" ht="15.75" customHeight="1">
      <c r="A91" s="27" t="str">
        <f>IF(REGISTRO!H91="Reinvertir",REGISTRO!A91,"")</f>
        <v/>
      </c>
      <c r="B91" s="17" t="str">
        <f>IF(REGISTRO!H91="Reinvertir",REGISTRO!I91,"")</f>
        <v/>
      </c>
      <c r="C91" s="18" t="str">
        <f>IF(REGISTRO!H91="Reinvertir",REGISTRO!J91,"")</f>
        <v/>
      </c>
      <c r="D91" s="18" t="str">
        <f>IF(REGISTRO!H91="Reinvertir",REGISTRO!K91,"")</f>
        <v/>
      </c>
      <c r="E91" s="27" t="str">
        <f>IF(REGISTRO!H91="Reinvertir",REGISTRO!L91,"")</f>
        <v/>
      </c>
      <c r="F91" s="27" t="str">
        <f>IF(REGISTRO!H91="Reinvertir",REGISTRO!M91,"")</f>
        <v/>
      </c>
      <c r="G91" s="18" t="str">
        <f t="shared" si="1"/>
        <v/>
      </c>
      <c r="H91" s="22" t="str">
        <f>IF(REGISTRO!H91="Reinvertir",REGISTRO!N91,"")</f>
        <v/>
      </c>
    </row>
    <row r="92" ht="15.75" customHeight="1">
      <c r="A92" s="27" t="str">
        <f>IF(REGISTRO!H92="Reinvertir",REGISTRO!A92,"")</f>
        <v/>
      </c>
      <c r="B92" s="17" t="str">
        <f>IF(REGISTRO!H92="Reinvertir",REGISTRO!I92,"")</f>
        <v/>
      </c>
      <c r="C92" s="18" t="str">
        <f>IF(REGISTRO!H92="Reinvertir",REGISTRO!J92,"")</f>
        <v/>
      </c>
      <c r="D92" s="18" t="str">
        <f>IF(REGISTRO!H92="Reinvertir",REGISTRO!K92,"")</f>
        <v/>
      </c>
      <c r="E92" s="27" t="str">
        <f>IF(REGISTRO!H92="Reinvertir",REGISTRO!L92,"")</f>
        <v/>
      </c>
      <c r="F92" s="27" t="str">
        <f>IF(REGISTRO!H92="Reinvertir",REGISTRO!M92,"")</f>
        <v/>
      </c>
      <c r="G92" s="18" t="str">
        <f t="shared" si="1"/>
        <v/>
      </c>
      <c r="H92" s="22" t="str">
        <f>IF(REGISTRO!H92="Reinvertir",REGISTRO!N92,"")</f>
        <v/>
      </c>
    </row>
    <row r="93" ht="15.75" customHeight="1">
      <c r="A93" s="27" t="str">
        <f>IF(REGISTRO!H93="Reinvertir",REGISTRO!A93,"")</f>
        <v/>
      </c>
      <c r="B93" s="17" t="str">
        <f>IF(REGISTRO!H93="Reinvertir",REGISTRO!I93,"")</f>
        <v/>
      </c>
      <c r="C93" s="18" t="str">
        <f>IF(REGISTRO!H93="Reinvertir",REGISTRO!J93,"")</f>
        <v/>
      </c>
      <c r="D93" s="18" t="str">
        <f>IF(REGISTRO!H93="Reinvertir",REGISTRO!K93,"")</f>
        <v/>
      </c>
      <c r="E93" s="27" t="str">
        <f>IF(REGISTRO!H93="Reinvertir",REGISTRO!L93,"")</f>
        <v/>
      </c>
      <c r="F93" s="27" t="str">
        <f>IF(REGISTRO!H93="Reinvertir",REGISTRO!M93,"")</f>
        <v/>
      </c>
      <c r="G93" s="18" t="str">
        <f t="shared" si="1"/>
        <v/>
      </c>
      <c r="H93" s="22" t="str">
        <f>IF(REGISTRO!H93="Reinvertir",REGISTRO!N93,"")</f>
        <v/>
      </c>
    </row>
    <row r="94" ht="15.75" customHeight="1">
      <c r="A94" s="27" t="str">
        <f>IF(REGISTRO!H94="Reinvertir",REGISTRO!A94,"")</f>
        <v/>
      </c>
      <c r="B94" s="17" t="str">
        <f>IF(REGISTRO!H94="Reinvertir",REGISTRO!I94,"")</f>
        <v/>
      </c>
      <c r="C94" s="18" t="str">
        <f>IF(REGISTRO!H94="Reinvertir",REGISTRO!J94,"")</f>
        <v/>
      </c>
      <c r="D94" s="18" t="str">
        <f>IF(REGISTRO!H94="Reinvertir",REGISTRO!K94,"")</f>
        <v/>
      </c>
      <c r="E94" s="27" t="str">
        <f>IF(REGISTRO!H94="Reinvertir",REGISTRO!L94,"")</f>
        <v/>
      </c>
      <c r="F94" s="27" t="str">
        <f>IF(REGISTRO!H94="Reinvertir",REGISTRO!M94,"")</f>
        <v/>
      </c>
      <c r="G94" s="18" t="str">
        <f t="shared" si="1"/>
        <v/>
      </c>
      <c r="H94" s="22" t="str">
        <f>IF(REGISTRO!H94="Reinvertir",REGISTRO!N94,"")</f>
        <v/>
      </c>
    </row>
    <row r="95" ht="15.75" customHeight="1">
      <c r="A95" s="27" t="str">
        <f>IF(REGISTRO!H95="Reinvertir",REGISTRO!A95,"")</f>
        <v/>
      </c>
      <c r="B95" s="17" t="str">
        <f>IF(REGISTRO!H95="Reinvertir",REGISTRO!I95,"")</f>
        <v/>
      </c>
      <c r="C95" s="18" t="str">
        <f>IF(REGISTRO!H95="Reinvertir",REGISTRO!J95,"")</f>
        <v/>
      </c>
      <c r="D95" s="18" t="str">
        <f>IF(REGISTRO!H95="Reinvertir",REGISTRO!K95,"")</f>
        <v/>
      </c>
      <c r="E95" s="27" t="str">
        <f>IF(REGISTRO!H95="Reinvertir",REGISTRO!L95,"")</f>
        <v/>
      </c>
      <c r="F95" s="27" t="str">
        <f>IF(REGISTRO!H95="Reinvertir",REGISTRO!M95,"")</f>
        <v/>
      </c>
      <c r="G95" s="18" t="str">
        <f t="shared" si="1"/>
        <v/>
      </c>
      <c r="H95" s="22" t="str">
        <f>IF(REGISTRO!H95="Reinvertir",REGISTRO!N95,"")</f>
        <v/>
      </c>
    </row>
    <row r="96" ht="15.75" customHeight="1">
      <c r="A96" s="27" t="str">
        <f>IF(REGISTRO!H96="Reinvertir",REGISTRO!A96,"")</f>
        <v/>
      </c>
      <c r="B96" s="17" t="str">
        <f>IF(REGISTRO!H96="Reinvertir",REGISTRO!I96,"")</f>
        <v/>
      </c>
      <c r="C96" s="18" t="str">
        <f>IF(REGISTRO!H96="Reinvertir",REGISTRO!J96,"")</f>
        <v/>
      </c>
      <c r="D96" s="18" t="str">
        <f>IF(REGISTRO!H96="Reinvertir",REGISTRO!K96,"")</f>
        <v/>
      </c>
      <c r="E96" s="27" t="str">
        <f>IF(REGISTRO!H96="Reinvertir",REGISTRO!L96,"")</f>
        <v/>
      </c>
      <c r="F96" s="27" t="str">
        <f>IF(REGISTRO!H96="Reinvertir",REGISTRO!M96,"")</f>
        <v/>
      </c>
      <c r="G96" s="18" t="str">
        <f t="shared" si="1"/>
        <v/>
      </c>
      <c r="H96" s="22" t="str">
        <f>IF(REGISTRO!H96="Reinvertir",REGISTRO!N96,"")</f>
        <v/>
      </c>
    </row>
    <row r="97" ht="15.75" customHeight="1">
      <c r="A97" s="27" t="str">
        <f>IF(REGISTRO!H97="Reinvertir",REGISTRO!A97,"")</f>
        <v/>
      </c>
      <c r="B97" s="17" t="str">
        <f>IF(REGISTRO!H97="Reinvertir",REGISTRO!I97,"")</f>
        <v/>
      </c>
      <c r="C97" s="18" t="str">
        <f>IF(REGISTRO!H97="Reinvertir",REGISTRO!J97,"")</f>
        <v/>
      </c>
      <c r="D97" s="18" t="str">
        <f>IF(REGISTRO!H97="Reinvertir",REGISTRO!K97,"")</f>
        <v/>
      </c>
      <c r="E97" s="27" t="str">
        <f>IF(REGISTRO!H97="Reinvertir",REGISTRO!L97,"")</f>
        <v/>
      </c>
      <c r="F97" s="27" t="str">
        <f>IF(REGISTRO!H97="Reinvertir",REGISTRO!M97,"")</f>
        <v/>
      </c>
      <c r="G97" s="18" t="str">
        <f t="shared" si="1"/>
        <v/>
      </c>
      <c r="H97" s="22" t="str">
        <f>IF(REGISTRO!H97="Reinvertir",REGISTRO!N97,"")</f>
        <v/>
      </c>
    </row>
    <row r="98" ht="15.75" customHeight="1">
      <c r="A98" s="27" t="str">
        <f>IF(REGISTRO!H98="Reinvertir",REGISTRO!A98,"")</f>
        <v/>
      </c>
      <c r="B98" s="17" t="str">
        <f>IF(REGISTRO!H98="Reinvertir",REGISTRO!I98,"")</f>
        <v/>
      </c>
      <c r="C98" s="18" t="str">
        <f>IF(REGISTRO!H98="Reinvertir",REGISTRO!J98,"")</f>
        <v/>
      </c>
      <c r="D98" s="18" t="str">
        <f>IF(REGISTRO!H98="Reinvertir",REGISTRO!K98,"")</f>
        <v/>
      </c>
      <c r="E98" s="27" t="str">
        <f>IF(REGISTRO!H98="Reinvertir",REGISTRO!L98,"")</f>
        <v/>
      </c>
      <c r="F98" s="27" t="str">
        <f>IF(REGISTRO!H98="Reinvertir",REGISTRO!M98,"")</f>
        <v/>
      </c>
      <c r="G98" s="18" t="str">
        <f t="shared" si="1"/>
        <v/>
      </c>
      <c r="H98" s="22" t="str">
        <f>IF(REGISTRO!H98="Reinvertir",REGISTRO!N98,"")</f>
        <v/>
      </c>
    </row>
    <row r="99" ht="15.75" customHeight="1">
      <c r="A99" s="27" t="str">
        <f>IF(REGISTRO!H99="Reinvertir",REGISTRO!A99,"")</f>
        <v/>
      </c>
      <c r="B99" s="17" t="str">
        <f>IF(REGISTRO!H99="Reinvertir",REGISTRO!I99,"")</f>
        <v/>
      </c>
      <c r="C99" s="18" t="str">
        <f>IF(REGISTRO!H99="Reinvertir",REGISTRO!J99,"")</f>
        <v/>
      </c>
      <c r="D99" s="18" t="str">
        <f>IF(REGISTRO!H99="Reinvertir",REGISTRO!K99,"")</f>
        <v/>
      </c>
      <c r="E99" s="27" t="str">
        <f>IF(REGISTRO!H99="Reinvertir",REGISTRO!L99,"")</f>
        <v/>
      </c>
      <c r="F99" s="27" t="str">
        <f>IF(REGISTRO!H99="Reinvertir",REGISTRO!M99,"")</f>
        <v/>
      </c>
      <c r="G99" s="18" t="str">
        <f t="shared" si="1"/>
        <v/>
      </c>
      <c r="H99" s="22" t="str">
        <f>IF(REGISTRO!H99="Reinvertir",REGISTRO!N99,"")</f>
        <v/>
      </c>
    </row>
    <row r="100" ht="15.75" customHeight="1">
      <c r="A100" s="27" t="str">
        <f>IF(REGISTRO!H100="Reinvertir",REGISTRO!A100,"")</f>
        <v/>
      </c>
      <c r="B100" s="17" t="str">
        <f>IF(REGISTRO!H100="Reinvertir",REGISTRO!I100,"")</f>
        <v/>
      </c>
      <c r="C100" s="18" t="str">
        <f>IF(REGISTRO!H100="Reinvertir",REGISTRO!J100,"")</f>
        <v/>
      </c>
      <c r="D100" s="18" t="str">
        <f>IF(REGISTRO!H100="Reinvertir",REGISTRO!K100,"")</f>
        <v/>
      </c>
      <c r="E100" s="27" t="str">
        <f>IF(REGISTRO!H100="Reinvertir",REGISTRO!L100,"")</f>
        <v/>
      </c>
      <c r="F100" s="27" t="str">
        <f>IF(REGISTRO!H100="Reinvertir",REGISTRO!M100,"")</f>
        <v/>
      </c>
      <c r="G100" s="18" t="str">
        <f t="shared" si="1"/>
        <v/>
      </c>
      <c r="H100" s="22" t="str">
        <f>IF(REGISTRO!H100="Reinvertir",REGISTRO!N100,"")</f>
        <v/>
      </c>
    </row>
    <row r="101" ht="15.75" customHeight="1">
      <c r="A101" s="27" t="str">
        <f>IF(REGISTRO!H101="Reinvertir",REGISTRO!A101,"")</f>
        <v/>
      </c>
      <c r="B101" s="17" t="str">
        <f>IF(REGISTRO!H101="Reinvertir",REGISTRO!I101,"")</f>
        <v/>
      </c>
      <c r="C101" s="18" t="str">
        <f>IF(REGISTRO!H101="Reinvertir",REGISTRO!J101,"")</f>
        <v/>
      </c>
      <c r="D101" s="18" t="str">
        <f>IF(REGISTRO!H101="Reinvertir",REGISTRO!K101,"")</f>
        <v/>
      </c>
      <c r="E101" s="27" t="str">
        <f>IF(REGISTRO!H101="Reinvertir",REGISTRO!L101,"")</f>
        <v/>
      </c>
      <c r="F101" s="27" t="str">
        <f>IF(REGISTRO!H101="Reinvertir",REGISTRO!M101,"")</f>
        <v/>
      </c>
      <c r="G101" s="18" t="str">
        <f t="shared" si="1"/>
        <v/>
      </c>
      <c r="H101" s="22" t="str">
        <f>IF(REGISTRO!H101="Reinvertir",REGISTRO!N101,"")</f>
        <v/>
      </c>
    </row>
    <row r="102" ht="15.75" customHeight="1">
      <c r="A102" s="27" t="str">
        <f>IF(REGISTRO!H102="Reinvertir",REGISTRO!A102,"")</f>
        <v/>
      </c>
      <c r="B102" s="17" t="str">
        <f>IF(REGISTRO!H102="Reinvertir",REGISTRO!I102,"")</f>
        <v/>
      </c>
      <c r="C102" s="18" t="str">
        <f>IF(REGISTRO!H102="Reinvertir",REGISTRO!J102,"")</f>
        <v/>
      </c>
      <c r="D102" s="18" t="str">
        <f>IF(REGISTRO!H102="Reinvertir",REGISTRO!K102,"")</f>
        <v/>
      </c>
      <c r="E102" s="27" t="str">
        <f>IF(REGISTRO!H102="Reinvertir",REGISTRO!L102,"")</f>
        <v/>
      </c>
      <c r="F102" s="27" t="str">
        <f>IF(REGISTRO!H102="Reinvertir",REGISTRO!M102,"")</f>
        <v/>
      </c>
      <c r="G102" s="18" t="str">
        <f t="shared" si="1"/>
        <v/>
      </c>
      <c r="H102" s="22" t="str">
        <f>IF(REGISTRO!H102="Reinvertir",REGISTRO!N102,"")</f>
        <v/>
      </c>
    </row>
    <row r="103" ht="15.75" customHeight="1">
      <c r="A103" s="27" t="str">
        <f>IF(REGISTRO!H103="Reinvertir",REGISTRO!A103,"")</f>
        <v/>
      </c>
      <c r="B103" s="17" t="str">
        <f>IF(REGISTRO!H103="Reinvertir",REGISTRO!I103,"")</f>
        <v/>
      </c>
      <c r="C103" s="18" t="str">
        <f>IF(REGISTRO!H103="Reinvertir",REGISTRO!J103,"")</f>
        <v/>
      </c>
      <c r="D103" s="18" t="str">
        <f>IF(REGISTRO!H103="Reinvertir",REGISTRO!K103,"")</f>
        <v/>
      </c>
      <c r="E103" s="27" t="str">
        <f>IF(REGISTRO!H103="Reinvertir",REGISTRO!L103,"")</f>
        <v/>
      </c>
      <c r="F103" s="27" t="str">
        <f>IF(REGISTRO!H103="Reinvertir",REGISTRO!M103,"")</f>
        <v/>
      </c>
      <c r="G103" s="18" t="str">
        <f t="shared" si="1"/>
        <v/>
      </c>
      <c r="H103" s="22" t="str">
        <f>IF(REGISTRO!H103="Reinvertir",REGISTRO!N103,"")</f>
        <v/>
      </c>
    </row>
    <row r="104" ht="15.75" customHeight="1">
      <c r="A104" s="27" t="str">
        <f>IF(REGISTRO!H104="Reinvertir",REGISTRO!A104,"")</f>
        <v/>
      </c>
      <c r="B104" s="17" t="str">
        <f>IF(REGISTRO!H104="Reinvertir",REGISTRO!I104,"")</f>
        <v/>
      </c>
      <c r="C104" s="18" t="str">
        <f>IF(REGISTRO!H104="Reinvertir",REGISTRO!J104,"")</f>
        <v/>
      </c>
      <c r="D104" s="18" t="str">
        <f>IF(REGISTRO!H104="Reinvertir",REGISTRO!K104,"")</f>
        <v/>
      </c>
      <c r="E104" s="27" t="str">
        <f>IF(REGISTRO!H104="Reinvertir",REGISTRO!L104,"")</f>
        <v/>
      </c>
      <c r="F104" s="27" t="str">
        <f>IF(REGISTRO!H104="Reinvertir",REGISTRO!M104,"")</f>
        <v/>
      </c>
      <c r="G104" s="18" t="str">
        <f t="shared" si="1"/>
        <v/>
      </c>
      <c r="H104" s="22" t="str">
        <f>IF(REGISTRO!H104="Reinvertir",REGISTRO!N104,"")</f>
        <v/>
      </c>
    </row>
    <row r="105" ht="15.75" customHeight="1">
      <c r="A105" s="27" t="str">
        <f>IF(REGISTRO!H105="Reinvertir",REGISTRO!A105,"")</f>
        <v/>
      </c>
      <c r="B105" s="17" t="str">
        <f>IF(REGISTRO!H105="Reinvertir",REGISTRO!I105,"")</f>
        <v/>
      </c>
      <c r="C105" s="18" t="str">
        <f>IF(REGISTRO!H105="Reinvertir",REGISTRO!J105,"")</f>
        <v/>
      </c>
      <c r="D105" s="18" t="str">
        <f>IF(REGISTRO!H105="Reinvertir",REGISTRO!K105,"")</f>
        <v/>
      </c>
      <c r="E105" s="27" t="str">
        <f>IF(REGISTRO!H105="Reinvertir",REGISTRO!L105,"")</f>
        <v/>
      </c>
      <c r="F105" s="27" t="str">
        <f>IF(REGISTRO!H105="Reinvertir",REGISTRO!M105,"")</f>
        <v/>
      </c>
      <c r="G105" s="18" t="str">
        <f t="shared" si="1"/>
        <v/>
      </c>
      <c r="H105" s="22" t="str">
        <f>IF(REGISTRO!H105="Reinvertir",REGISTRO!N105,"")</f>
        <v/>
      </c>
    </row>
    <row r="106" ht="15.75" customHeight="1">
      <c r="A106" s="27" t="str">
        <f>IF(REGISTRO!H106="Reinvertir",REGISTRO!A106,"")</f>
        <v/>
      </c>
      <c r="B106" s="17" t="str">
        <f>IF(REGISTRO!H106="Reinvertir",REGISTRO!I106,"")</f>
        <v/>
      </c>
      <c r="C106" s="18" t="str">
        <f>IF(REGISTRO!H106="Reinvertir",REGISTRO!J106,"")</f>
        <v/>
      </c>
      <c r="D106" s="18" t="str">
        <f>IF(REGISTRO!H106="Reinvertir",REGISTRO!K106,"")</f>
        <v/>
      </c>
      <c r="E106" s="27" t="str">
        <f>IF(REGISTRO!H106="Reinvertir",REGISTRO!L106,"")</f>
        <v/>
      </c>
      <c r="F106" s="27" t="str">
        <f>IF(REGISTRO!H106="Reinvertir",REGISTRO!M106,"")</f>
        <v/>
      </c>
      <c r="G106" s="18" t="str">
        <f t="shared" si="1"/>
        <v/>
      </c>
      <c r="H106" s="22" t="str">
        <f>IF(REGISTRO!H106="Reinvertir",REGISTRO!N106,"")</f>
        <v/>
      </c>
    </row>
    <row r="107" ht="15.75" customHeight="1">
      <c r="A107" s="27" t="str">
        <f>IF(REGISTRO!H107="Reinvertir",REGISTRO!A107,"")</f>
        <v/>
      </c>
      <c r="B107" s="17" t="str">
        <f>IF(REGISTRO!H107="Reinvertir",REGISTRO!I107,"")</f>
        <v/>
      </c>
      <c r="C107" s="18" t="str">
        <f>IF(REGISTRO!H107="Reinvertir",REGISTRO!J107,"")</f>
        <v/>
      </c>
      <c r="D107" s="18" t="str">
        <f>IF(REGISTRO!H107="Reinvertir",REGISTRO!K107,"")</f>
        <v/>
      </c>
      <c r="E107" s="27" t="str">
        <f>IF(REGISTRO!H107="Reinvertir",REGISTRO!L107,"")</f>
        <v/>
      </c>
      <c r="F107" s="27" t="str">
        <f>IF(REGISTRO!H107="Reinvertir",REGISTRO!M107,"")</f>
        <v/>
      </c>
      <c r="G107" s="18" t="str">
        <f t="shared" si="1"/>
        <v/>
      </c>
      <c r="H107" s="22" t="str">
        <f>IF(REGISTRO!H107="Reinvertir",REGISTRO!N107,"")</f>
        <v/>
      </c>
    </row>
    <row r="108" ht="15.75" customHeight="1">
      <c r="A108" s="27" t="str">
        <f>IF(REGISTRO!H108="Reinvertir",REGISTRO!A108,"")</f>
        <v/>
      </c>
      <c r="B108" s="17" t="str">
        <f>IF(REGISTRO!H108="Reinvertir",REGISTRO!I108,"")</f>
        <v/>
      </c>
      <c r="C108" s="18" t="str">
        <f>IF(REGISTRO!H108="Reinvertir",REGISTRO!J108,"")</f>
        <v/>
      </c>
      <c r="D108" s="18" t="str">
        <f>IF(REGISTRO!H108="Reinvertir",REGISTRO!K108,"")</f>
        <v/>
      </c>
      <c r="E108" s="27" t="str">
        <f>IF(REGISTRO!H108="Reinvertir",REGISTRO!L108,"")</f>
        <v/>
      </c>
      <c r="F108" s="27" t="str">
        <f>IF(REGISTRO!H108="Reinvertir",REGISTRO!M108,"")</f>
        <v/>
      </c>
      <c r="G108" s="18" t="str">
        <f t="shared" si="1"/>
        <v/>
      </c>
      <c r="H108" s="22" t="str">
        <f>IF(REGISTRO!H108="Reinvertir",REGISTRO!N108,"")</f>
        <v/>
      </c>
    </row>
    <row r="109" ht="15.75" customHeight="1">
      <c r="A109" s="27" t="str">
        <f>IF(REGISTRO!H109="Reinvertir",REGISTRO!A109,"")</f>
        <v/>
      </c>
      <c r="B109" s="17" t="str">
        <f>IF(REGISTRO!H109="Reinvertir",REGISTRO!I109,"")</f>
        <v/>
      </c>
      <c r="C109" s="18" t="str">
        <f>IF(REGISTRO!H109="Reinvertir",REGISTRO!J109,"")</f>
        <v/>
      </c>
      <c r="D109" s="18" t="str">
        <f>IF(REGISTRO!H109="Reinvertir",REGISTRO!K109,"")</f>
        <v/>
      </c>
      <c r="E109" s="27" t="str">
        <f>IF(REGISTRO!H109="Reinvertir",REGISTRO!L109,"")</f>
        <v/>
      </c>
      <c r="F109" s="27" t="str">
        <f>IF(REGISTRO!H109="Reinvertir",REGISTRO!M109,"")</f>
        <v/>
      </c>
      <c r="G109" s="18" t="str">
        <f t="shared" si="1"/>
        <v/>
      </c>
      <c r="H109" s="22" t="str">
        <f>IF(REGISTRO!H109="Reinvertir",REGISTRO!N109,"")</f>
        <v/>
      </c>
    </row>
    <row r="110" ht="15.75" customHeight="1">
      <c r="A110" s="27" t="str">
        <f>IF(REGISTRO!H110="Reinvertir",REGISTRO!A110,"")</f>
        <v/>
      </c>
      <c r="B110" s="17" t="str">
        <f>IF(REGISTRO!H110="Reinvertir",REGISTRO!I110,"")</f>
        <v/>
      </c>
      <c r="C110" s="18" t="str">
        <f>IF(REGISTRO!H110="Reinvertir",REGISTRO!J110,"")</f>
        <v/>
      </c>
      <c r="D110" s="18" t="str">
        <f>IF(REGISTRO!H110="Reinvertir",REGISTRO!K110,"")</f>
        <v/>
      </c>
      <c r="E110" s="27" t="str">
        <f>IF(REGISTRO!H110="Reinvertir",REGISTRO!L110,"")</f>
        <v/>
      </c>
      <c r="F110" s="27" t="str">
        <f>IF(REGISTRO!H110="Reinvertir",REGISTRO!M110,"")</f>
        <v/>
      </c>
      <c r="G110" s="18" t="str">
        <f t="shared" si="1"/>
        <v/>
      </c>
      <c r="H110" s="22" t="str">
        <f>IF(REGISTRO!H110="Reinvertir",REGISTRO!N110,"")</f>
        <v/>
      </c>
    </row>
    <row r="111" ht="15.75" customHeight="1">
      <c r="A111" s="27" t="str">
        <f>IF(REGISTRO!H111="Reinvertir",REGISTRO!A111,"")</f>
        <v/>
      </c>
      <c r="B111" s="17" t="str">
        <f>IF(REGISTRO!H111="Reinvertir",REGISTRO!I111,"")</f>
        <v/>
      </c>
      <c r="C111" s="18" t="str">
        <f>IF(REGISTRO!H111="Reinvertir",REGISTRO!J111,"")</f>
        <v/>
      </c>
      <c r="D111" s="18" t="str">
        <f>IF(REGISTRO!H111="Reinvertir",REGISTRO!K111,"")</f>
        <v/>
      </c>
      <c r="E111" s="27" t="str">
        <f>IF(REGISTRO!H111="Reinvertir",REGISTRO!L111,"")</f>
        <v/>
      </c>
      <c r="F111" s="27" t="str">
        <f>IF(REGISTRO!H111="Reinvertir",REGISTRO!M111,"")</f>
        <v/>
      </c>
      <c r="G111" s="18" t="str">
        <f t="shared" si="1"/>
        <v/>
      </c>
      <c r="H111" s="22" t="str">
        <f>IF(REGISTRO!H111="Reinvertir",REGISTRO!N111,"")</f>
        <v/>
      </c>
    </row>
    <row r="112" ht="15.75" customHeight="1">
      <c r="A112" s="27" t="str">
        <f>IF(REGISTRO!H112="Reinvertir",REGISTRO!A112,"")</f>
        <v/>
      </c>
      <c r="B112" s="17" t="str">
        <f>IF(REGISTRO!H112="Reinvertir",REGISTRO!I112,"")</f>
        <v/>
      </c>
      <c r="C112" s="18" t="str">
        <f>IF(REGISTRO!H112="Reinvertir",REGISTRO!J112,"")</f>
        <v/>
      </c>
      <c r="D112" s="18" t="str">
        <f>IF(REGISTRO!H112="Reinvertir",REGISTRO!K112,"")</f>
        <v/>
      </c>
      <c r="E112" s="27" t="str">
        <f>IF(REGISTRO!H112="Reinvertir",REGISTRO!L112,"")</f>
        <v/>
      </c>
      <c r="F112" s="27" t="str">
        <f>IF(REGISTRO!H112="Reinvertir",REGISTRO!M112,"")</f>
        <v/>
      </c>
      <c r="G112" s="18" t="str">
        <f t="shared" si="1"/>
        <v/>
      </c>
      <c r="H112" s="22" t="str">
        <f>IF(REGISTRO!H112="Reinvertir",REGISTRO!N112,"")</f>
        <v/>
      </c>
    </row>
    <row r="113" ht="15.75" customHeight="1">
      <c r="A113" s="27" t="str">
        <f>IF(REGISTRO!H113="Reinvertir",REGISTRO!A113,"")</f>
        <v/>
      </c>
      <c r="B113" s="17" t="str">
        <f>IF(REGISTRO!H113="Reinvertir",REGISTRO!I113,"")</f>
        <v/>
      </c>
      <c r="C113" s="18" t="str">
        <f>IF(REGISTRO!H113="Reinvertir",REGISTRO!J113,"")</f>
        <v/>
      </c>
      <c r="D113" s="18" t="str">
        <f>IF(REGISTRO!H113="Reinvertir",REGISTRO!K113,"")</f>
        <v/>
      </c>
      <c r="E113" s="27" t="str">
        <f>IF(REGISTRO!H113="Reinvertir",REGISTRO!L113,"")</f>
        <v/>
      </c>
      <c r="F113" s="27" t="str">
        <f>IF(REGISTRO!H113="Reinvertir",REGISTRO!M113,"")</f>
        <v/>
      </c>
      <c r="G113" s="18" t="str">
        <f t="shared" si="1"/>
        <v/>
      </c>
      <c r="H113" s="22" t="str">
        <f>IF(REGISTRO!H113="Reinvertir",REGISTRO!N113,"")</f>
        <v/>
      </c>
    </row>
    <row r="114" ht="15.75" customHeight="1">
      <c r="A114" s="27" t="str">
        <f>IF(REGISTRO!H114="Reinvertir",REGISTRO!A114,"")</f>
        <v/>
      </c>
      <c r="B114" s="17" t="str">
        <f>IF(REGISTRO!H114="Reinvertir",REGISTRO!I114,"")</f>
        <v/>
      </c>
      <c r="C114" s="18" t="str">
        <f>IF(REGISTRO!H114="Reinvertir",REGISTRO!J114,"")</f>
        <v/>
      </c>
      <c r="D114" s="18" t="str">
        <f>IF(REGISTRO!H114="Reinvertir",REGISTRO!K114,"")</f>
        <v/>
      </c>
      <c r="E114" s="27" t="str">
        <f>IF(REGISTRO!H114="Reinvertir",REGISTRO!L114,"")</f>
        <v/>
      </c>
      <c r="F114" s="27" t="str">
        <f>IF(REGISTRO!H114="Reinvertir",REGISTRO!M114,"")</f>
        <v/>
      </c>
      <c r="G114" s="18" t="str">
        <f t="shared" si="1"/>
        <v/>
      </c>
      <c r="H114" s="22" t="str">
        <f>IF(REGISTRO!H114="Reinvertir",REGISTRO!N114,"")</f>
        <v/>
      </c>
    </row>
    <row r="115" ht="15.75" customHeight="1">
      <c r="A115" s="27" t="str">
        <f>IF(REGISTRO!H115="Reinvertir",REGISTRO!A115,"")</f>
        <v/>
      </c>
      <c r="B115" s="17" t="str">
        <f>IF(REGISTRO!H115="Reinvertir",REGISTRO!I115,"")</f>
        <v/>
      </c>
      <c r="C115" s="18" t="str">
        <f>IF(REGISTRO!H115="Reinvertir",REGISTRO!J115,"")</f>
        <v/>
      </c>
      <c r="D115" s="18" t="str">
        <f>IF(REGISTRO!H115="Reinvertir",REGISTRO!K115,"")</f>
        <v/>
      </c>
      <c r="E115" s="27" t="str">
        <f>IF(REGISTRO!H115="Reinvertir",REGISTRO!L115,"")</f>
        <v/>
      </c>
      <c r="F115" s="27" t="str">
        <f>IF(REGISTRO!H115="Reinvertir",REGISTRO!M115,"")</f>
        <v/>
      </c>
      <c r="G115" s="18" t="str">
        <f t="shared" si="1"/>
        <v/>
      </c>
      <c r="H115" s="22" t="str">
        <f>IF(REGISTRO!H115="Reinvertir",REGISTRO!N115,"")</f>
        <v/>
      </c>
    </row>
    <row r="116" ht="15.75" customHeight="1">
      <c r="A116" s="27" t="str">
        <f>IF(REGISTRO!H116="Reinvertir",REGISTRO!A116,"")</f>
        <v/>
      </c>
      <c r="B116" s="17" t="str">
        <f>IF(REGISTRO!H116="Reinvertir",REGISTRO!I116,"")</f>
        <v/>
      </c>
      <c r="C116" s="18" t="str">
        <f>IF(REGISTRO!H116="Reinvertir",REGISTRO!J116,"")</f>
        <v/>
      </c>
      <c r="D116" s="18" t="str">
        <f>IF(REGISTRO!H116="Reinvertir",REGISTRO!K116,"")</f>
        <v/>
      </c>
      <c r="E116" s="27" t="str">
        <f>IF(REGISTRO!H116="Reinvertir",REGISTRO!L116,"")</f>
        <v/>
      </c>
      <c r="F116" s="27" t="str">
        <f>IF(REGISTRO!H116="Reinvertir",REGISTRO!M116,"")</f>
        <v/>
      </c>
      <c r="G116" s="18" t="str">
        <f t="shared" si="1"/>
        <v/>
      </c>
      <c r="H116" s="22" t="str">
        <f>IF(REGISTRO!H116="Reinvertir",REGISTRO!N116,"")</f>
        <v/>
      </c>
    </row>
    <row r="117" ht="15.75" customHeight="1">
      <c r="A117" s="27" t="str">
        <f>IF(REGISTRO!H117="Reinvertir",REGISTRO!A117,"")</f>
        <v/>
      </c>
      <c r="B117" s="17" t="str">
        <f>IF(REGISTRO!H117="Reinvertir",REGISTRO!I117,"")</f>
        <v/>
      </c>
      <c r="C117" s="18" t="str">
        <f>IF(REGISTRO!H117="Reinvertir",REGISTRO!J117,"")</f>
        <v/>
      </c>
      <c r="D117" s="18" t="str">
        <f>IF(REGISTRO!H117="Reinvertir",REGISTRO!K117,"")</f>
        <v/>
      </c>
      <c r="E117" s="27" t="str">
        <f>IF(REGISTRO!H117="Reinvertir",REGISTRO!L117,"")</f>
        <v/>
      </c>
      <c r="F117" s="27" t="str">
        <f>IF(REGISTRO!H117="Reinvertir",REGISTRO!M117,"")</f>
        <v/>
      </c>
      <c r="G117" s="18" t="str">
        <f t="shared" si="1"/>
        <v/>
      </c>
      <c r="H117" s="22" t="str">
        <f>IF(REGISTRO!H117="Reinvertir",REGISTRO!N117,"")</f>
        <v/>
      </c>
    </row>
    <row r="118" ht="15.75" customHeight="1">
      <c r="A118" s="27" t="str">
        <f>IF(REGISTRO!H118="Reinvertir",REGISTRO!A118,"")</f>
        <v/>
      </c>
      <c r="B118" s="17" t="str">
        <f>IF(REGISTRO!H118="Reinvertir",REGISTRO!I118,"")</f>
        <v/>
      </c>
      <c r="C118" s="18" t="str">
        <f>IF(REGISTRO!H118="Reinvertir",REGISTRO!J118,"")</f>
        <v/>
      </c>
      <c r="D118" s="18" t="str">
        <f>IF(REGISTRO!H118="Reinvertir",REGISTRO!K118,"")</f>
        <v/>
      </c>
      <c r="E118" s="27" t="str">
        <f>IF(REGISTRO!H118="Reinvertir",REGISTRO!L118,"")</f>
        <v/>
      </c>
      <c r="F118" s="27" t="str">
        <f>IF(REGISTRO!H118="Reinvertir",REGISTRO!M118,"")</f>
        <v/>
      </c>
      <c r="G118" s="18" t="str">
        <f t="shared" si="1"/>
        <v/>
      </c>
      <c r="H118" s="22" t="str">
        <f>IF(REGISTRO!H118="Reinvertir",REGISTRO!N118,"")</f>
        <v/>
      </c>
    </row>
    <row r="119" ht="15.75" customHeight="1">
      <c r="A119" s="27" t="str">
        <f>IF(REGISTRO!H119="Reinvertir",REGISTRO!A119,"")</f>
        <v/>
      </c>
      <c r="B119" s="17" t="str">
        <f>IF(REGISTRO!H119="Reinvertir",REGISTRO!I119,"")</f>
        <v/>
      </c>
      <c r="C119" s="18" t="str">
        <f>IF(REGISTRO!H119="Reinvertir",REGISTRO!J119,"")</f>
        <v/>
      </c>
      <c r="D119" s="18" t="str">
        <f>IF(REGISTRO!H119="Reinvertir",REGISTRO!K119,"")</f>
        <v/>
      </c>
      <c r="E119" s="27" t="str">
        <f>IF(REGISTRO!H119="Reinvertir",REGISTRO!L119,"")</f>
        <v/>
      </c>
      <c r="F119" s="27" t="str">
        <f>IF(REGISTRO!H119="Reinvertir",REGISTRO!M119,"")</f>
        <v/>
      </c>
      <c r="G119" s="18" t="str">
        <f t="shared" si="1"/>
        <v/>
      </c>
      <c r="H119" s="22" t="str">
        <f>IF(REGISTRO!H119="Reinvertir",REGISTRO!N119,"")</f>
        <v/>
      </c>
    </row>
    <row r="120" ht="15.75" customHeight="1">
      <c r="A120" s="27" t="str">
        <f>IF(REGISTRO!H120="Reinvertir",REGISTRO!A120,"")</f>
        <v/>
      </c>
      <c r="B120" s="17" t="str">
        <f>IF(REGISTRO!H120="Reinvertir",REGISTRO!I120,"")</f>
        <v/>
      </c>
      <c r="C120" s="18" t="str">
        <f>IF(REGISTRO!H120="Reinvertir",REGISTRO!J120,"")</f>
        <v/>
      </c>
      <c r="D120" s="18" t="str">
        <f>IF(REGISTRO!H120="Reinvertir",REGISTRO!K120,"")</f>
        <v/>
      </c>
      <c r="E120" s="27" t="str">
        <f>IF(REGISTRO!H120="Reinvertir",REGISTRO!L120,"")</f>
        <v/>
      </c>
      <c r="F120" s="27" t="str">
        <f>IF(REGISTRO!H120="Reinvertir",REGISTRO!M120,"")</f>
        <v/>
      </c>
      <c r="G120" s="18" t="str">
        <f t="shared" si="1"/>
        <v/>
      </c>
      <c r="H120" s="22" t="str">
        <f>IF(REGISTRO!H120="Reinvertir",REGISTRO!N120,"")</f>
        <v/>
      </c>
    </row>
    <row r="121" ht="15.75" customHeight="1">
      <c r="A121" s="27" t="str">
        <f>IF(REGISTRO!H121="Reinvertir",REGISTRO!A121,"")</f>
        <v/>
      </c>
      <c r="B121" s="17" t="str">
        <f>IF(REGISTRO!H121="Reinvertir",REGISTRO!I121,"")</f>
        <v/>
      </c>
      <c r="C121" s="18" t="str">
        <f>IF(REGISTRO!H121="Reinvertir",REGISTRO!J121,"")</f>
        <v/>
      </c>
      <c r="D121" s="18" t="str">
        <f>IF(REGISTRO!H121="Reinvertir",REGISTRO!K121,"")</f>
        <v/>
      </c>
      <c r="E121" s="27" t="str">
        <f>IF(REGISTRO!H121="Reinvertir",REGISTRO!L121,"")</f>
        <v/>
      </c>
      <c r="F121" s="27" t="str">
        <f>IF(REGISTRO!H121="Reinvertir",REGISTRO!M121,"")</f>
        <v/>
      </c>
      <c r="G121" s="18" t="str">
        <f t="shared" si="1"/>
        <v/>
      </c>
      <c r="H121" s="22" t="str">
        <f>IF(REGISTRO!H121="Reinvertir",REGISTRO!N121,"")</f>
        <v/>
      </c>
    </row>
    <row r="122" ht="15.75" customHeight="1">
      <c r="A122" s="27" t="str">
        <f>IF(REGISTRO!H122="Reinvertir",REGISTRO!A122,"")</f>
        <v/>
      </c>
      <c r="B122" s="17" t="str">
        <f>IF(REGISTRO!H122="Reinvertir",REGISTRO!I122,"")</f>
        <v/>
      </c>
      <c r="C122" s="18" t="str">
        <f>IF(REGISTRO!H122="Reinvertir",REGISTRO!J122,"")</f>
        <v/>
      </c>
      <c r="D122" s="18" t="str">
        <f>IF(REGISTRO!H122="Reinvertir",REGISTRO!K122,"")</f>
        <v/>
      </c>
      <c r="E122" s="27" t="str">
        <f>IF(REGISTRO!H122="Reinvertir",REGISTRO!L122,"")</f>
        <v/>
      </c>
      <c r="F122" s="27" t="str">
        <f>IF(REGISTRO!H122="Reinvertir",REGISTRO!M122,"")</f>
        <v/>
      </c>
      <c r="G122" s="18" t="str">
        <f t="shared" si="1"/>
        <v/>
      </c>
      <c r="H122" s="22" t="str">
        <f>IF(REGISTRO!H122="Reinvertir",REGISTRO!N122,"")</f>
        <v/>
      </c>
    </row>
    <row r="123" ht="15.75" customHeight="1">
      <c r="A123" s="27" t="str">
        <f>IF(REGISTRO!H123="Reinvertir",REGISTRO!A123,"")</f>
        <v/>
      </c>
      <c r="B123" s="17" t="str">
        <f>IF(REGISTRO!H123="Reinvertir",REGISTRO!I123,"")</f>
        <v/>
      </c>
      <c r="C123" s="18" t="str">
        <f>IF(REGISTRO!H123="Reinvertir",REGISTRO!J123,"")</f>
        <v/>
      </c>
      <c r="D123" s="18" t="str">
        <f>IF(REGISTRO!H123="Reinvertir",REGISTRO!K123,"")</f>
        <v/>
      </c>
      <c r="E123" s="27" t="str">
        <f>IF(REGISTRO!H123="Reinvertir",REGISTRO!L123,"")</f>
        <v/>
      </c>
      <c r="F123" s="27" t="str">
        <f>IF(REGISTRO!H123="Reinvertir",REGISTRO!M123,"")</f>
        <v/>
      </c>
      <c r="G123" s="18" t="str">
        <f t="shared" si="1"/>
        <v/>
      </c>
      <c r="H123" s="22" t="str">
        <f>IF(REGISTRO!H123="Reinvertir",REGISTRO!N123,"")</f>
        <v/>
      </c>
    </row>
    <row r="124" ht="15.75" customHeight="1">
      <c r="A124" s="27" t="str">
        <f>IF(REGISTRO!H124="Reinvertir",REGISTRO!A124,"")</f>
        <v/>
      </c>
      <c r="B124" s="17" t="str">
        <f>IF(REGISTRO!H124="Reinvertir",REGISTRO!I124,"")</f>
        <v/>
      </c>
      <c r="C124" s="18" t="str">
        <f>IF(REGISTRO!H124="Reinvertir",REGISTRO!J124,"")</f>
        <v/>
      </c>
      <c r="D124" s="18" t="str">
        <f>IF(REGISTRO!H124="Reinvertir",REGISTRO!K124,"")</f>
        <v/>
      </c>
      <c r="E124" s="27" t="str">
        <f>IF(REGISTRO!H124="Reinvertir",REGISTRO!L124,"")</f>
        <v/>
      </c>
      <c r="F124" s="27" t="str">
        <f>IF(REGISTRO!H124="Reinvertir",REGISTRO!M124,"")</f>
        <v/>
      </c>
      <c r="G124" s="18" t="str">
        <f t="shared" si="1"/>
        <v/>
      </c>
      <c r="H124" s="22" t="str">
        <f>IF(REGISTRO!H124="Reinvertir",REGISTRO!N124,"")</f>
        <v/>
      </c>
    </row>
    <row r="125" ht="15.75" customHeight="1">
      <c r="A125" s="27" t="str">
        <f>IF(REGISTRO!H125="Reinvertir",REGISTRO!A125,"")</f>
        <v/>
      </c>
      <c r="B125" s="17" t="str">
        <f>IF(REGISTRO!H125="Reinvertir",REGISTRO!I125,"")</f>
        <v/>
      </c>
      <c r="C125" s="18" t="str">
        <f>IF(REGISTRO!H125="Reinvertir",REGISTRO!J125,"")</f>
        <v/>
      </c>
      <c r="D125" s="18" t="str">
        <f>IF(REGISTRO!H125="Reinvertir",REGISTRO!K125,"")</f>
        <v/>
      </c>
      <c r="E125" s="27" t="str">
        <f>IF(REGISTRO!H125="Reinvertir",REGISTRO!L125,"")</f>
        <v/>
      </c>
      <c r="F125" s="27" t="str">
        <f>IF(REGISTRO!H125="Reinvertir",REGISTRO!M125,"")</f>
        <v/>
      </c>
      <c r="G125" s="18" t="str">
        <f t="shared" si="1"/>
        <v/>
      </c>
      <c r="H125" s="22" t="str">
        <f>IF(REGISTRO!H125="Reinvertir",REGISTRO!N125,"")</f>
        <v/>
      </c>
    </row>
    <row r="126" ht="15.75" customHeight="1">
      <c r="A126" s="27" t="str">
        <f>IF(REGISTRO!H126="Reinvertir",REGISTRO!A126,"")</f>
        <v/>
      </c>
      <c r="B126" s="17" t="str">
        <f>IF(REGISTRO!H126="Reinvertir",REGISTRO!I126,"")</f>
        <v/>
      </c>
      <c r="C126" s="18" t="str">
        <f>IF(REGISTRO!H126="Reinvertir",REGISTRO!J126,"")</f>
        <v/>
      </c>
      <c r="D126" s="18" t="str">
        <f>IF(REGISTRO!H126="Reinvertir",REGISTRO!K126,"")</f>
        <v/>
      </c>
      <c r="E126" s="27" t="str">
        <f>IF(REGISTRO!H126="Reinvertir",REGISTRO!L126,"")</f>
        <v/>
      </c>
      <c r="F126" s="27" t="str">
        <f>IF(REGISTRO!H126="Reinvertir",REGISTRO!M126,"")</f>
        <v/>
      </c>
      <c r="G126" s="18" t="str">
        <f t="shared" si="1"/>
        <v/>
      </c>
      <c r="H126" s="22" t="str">
        <f>IF(REGISTRO!H126="Reinvertir",REGISTRO!N126,"")</f>
        <v/>
      </c>
    </row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H2"/>
    <mergeCell ref="A4:H4"/>
  </mergeCells>
  <conditionalFormatting sqref="G7:G126">
    <cfRule type="expression" dxfId="0" priority="1">
      <formula>G7="ATRASADA"</formula>
    </cfRule>
  </conditionalFormatting>
  <conditionalFormatting sqref="G7:G126">
    <cfRule type="expression" dxfId="1" priority="2">
      <formula>G7="POR VENCER"</formula>
    </cfRule>
  </conditionalFormatting>
  <conditionalFormatting sqref="G7:G126">
    <cfRule type="expression" dxfId="2" priority="3">
      <formula>G7="EN TIEMPO"</formula>
    </cfRule>
  </conditionalFormatting>
  <conditionalFormatting sqref="G7:G126">
    <cfRule type="expression" dxfId="3" priority="4">
      <formula>G7="CERRADA"</formula>
    </cfRule>
  </conditionalFormatting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0.0"/>
    <col customWidth="1" min="2" max="3" width="20.0"/>
    <col customWidth="1" min="4" max="6" width="22.0"/>
    <col customWidth="1" min="7" max="26" width="8.71"/>
  </cols>
  <sheetData>
    <row r="1" ht="31.5" customHeight="1">
      <c r="A1" s="1" t="s">
        <v>69</v>
      </c>
      <c r="B1" s="2"/>
      <c r="C1" s="2"/>
      <c r="D1" s="2"/>
      <c r="E1" s="2"/>
      <c r="F1" s="3"/>
    </row>
    <row r="2">
      <c r="A2" s="4"/>
      <c r="B2" s="5"/>
      <c r="C2" s="5"/>
      <c r="D2" s="5"/>
      <c r="E2" s="5"/>
      <c r="F2" s="6"/>
    </row>
    <row r="4">
      <c r="A4" s="13" t="s">
        <v>70</v>
      </c>
      <c r="B4" s="8"/>
      <c r="C4" s="8"/>
      <c r="D4" s="8"/>
      <c r="E4" s="8"/>
      <c r="F4" s="9"/>
    </row>
    <row r="6">
      <c r="A6" s="15" t="s">
        <v>71</v>
      </c>
      <c r="B6" s="20">
        <f>YEAR(TODAY())*100+MONTH(TODAY())</f>
        <v>202601</v>
      </c>
      <c r="C6" s="31">
        <f>B11</f>
        <v>4216.9</v>
      </c>
    </row>
    <row r="7">
      <c r="C7" s="31">
        <f t="shared" ref="C7:C9" si="1">B13</f>
        <v>3201.15</v>
      </c>
    </row>
    <row r="8">
      <c r="A8" s="26" t="s">
        <v>72</v>
      </c>
      <c r="B8" s="26" t="s">
        <v>73</v>
      </c>
      <c r="C8" s="31">
        <f t="shared" si="1"/>
        <v>1777.87</v>
      </c>
    </row>
    <row r="9">
      <c r="A9" s="15" t="s">
        <v>74</v>
      </c>
      <c r="B9" s="32">
        <f>SUMIF(REGISTRO!$C$6:$C$125,$B$6,REGISTRO!$D$6:$D$125)</f>
        <v>42169</v>
      </c>
      <c r="C9" s="31">
        <f t="shared" si="1"/>
        <v>5297.28</v>
      </c>
    </row>
    <row r="10">
      <c r="A10" s="15" t="s">
        <v>9</v>
      </c>
      <c r="B10" s="17">
        <f>SUMIF(REGISTRO!$C$6:$C$125,$B$6,REGISTRO!$E$6:$E$125)</f>
        <v>21084.5</v>
      </c>
    </row>
    <row r="11">
      <c r="A11" s="15" t="s">
        <v>32</v>
      </c>
      <c r="B11" s="17">
        <f>SUMIF(REGISTRO!$C$6:$C$125,$B$6,REGISTRO!$F$6:$F$125)</f>
        <v>4216.9</v>
      </c>
    </row>
    <row r="12">
      <c r="A12" s="15" t="s">
        <v>13</v>
      </c>
      <c r="B12" s="17">
        <f>SUMIF(REGISTRO!$C$6:$C$125,$B$6,REGISTRO!$G$6:$G$125)</f>
        <v>16867.6</v>
      </c>
    </row>
    <row r="13">
      <c r="A13" s="15" t="s">
        <v>75</v>
      </c>
      <c r="B13" s="17">
        <f>SUMIFS(REGISTRO!$I$6:$I$125,REGISTRO!$C$6:$C$125,$B$6,REGISTRO!$H$6:$H$125,"Guardar")</f>
        <v>3201.15</v>
      </c>
    </row>
    <row r="14">
      <c r="A14" s="15" t="s">
        <v>76</v>
      </c>
      <c r="B14" s="17">
        <f>SUMIFS(REGISTRO!$I$6:$I$125,REGISTRO!$C$6:$C$125,$B$6,REGISTRO!$H$6:$H$125,"Reinvertir")</f>
        <v>1777.87</v>
      </c>
      <c r="C14" s="31">
        <f>B17</f>
        <v>878.5208333</v>
      </c>
    </row>
    <row r="15">
      <c r="A15" s="15" t="s">
        <v>77</v>
      </c>
      <c r="B15" s="17">
        <f>SUMIFS(REGISTRO!$I$6:$I$125,REGISTRO!$C$6:$C$125,$B$6,REGISTRO!$H$6:$H$125,"Pagar")</f>
        <v>5297.28</v>
      </c>
    </row>
    <row r="17">
      <c r="A17" s="15" t="s">
        <v>78</v>
      </c>
      <c r="B17" s="17">
        <f>IF(COUNTIF(REGISTRO!$C$6:$C$125,$B$6)=0,0,B10/COUNTIF(REGISTRO!$C$6:$C$125,$B$6))</f>
        <v>878.5208333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F2"/>
    <mergeCell ref="A4:F4"/>
  </mergeCells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4.0"/>
    <col customWidth="1" min="2" max="8" width="16.0"/>
    <col customWidth="1" min="9" max="26" width="8.71"/>
  </cols>
  <sheetData>
    <row r="1" ht="31.5" customHeight="1">
      <c r="A1" s="1" t="s">
        <v>79</v>
      </c>
      <c r="B1" s="2"/>
      <c r="C1" s="2"/>
      <c r="D1" s="2"/>
      <c r="E1" s="2"/>
      <c r="F1" s="2"/>
      <c r="G1" s="2"/>
      <c r="H1" s="3"/>
    </row>
    <row r="2">
      <c r="A2" s="4"/>
      <c r="B2" s="5"/>
      <c r="C2" s="5"/>
      <c r="D2" s="5"/>
      <c r="E2" s="5"/>
      <c r="F2" s="5"/>
      <c r="G2" s="5"/>
      <c r="H2" s="6"/>
    </row>
    <row r="4">
      <c r="A4" s="13" t="s">
        <v>80</v>
      </c>
      <c r="B4" s="8"/>
      <c r="C4" s="8"/>
      <c r="D4" s="8"/>
      <c r="E4" s="8"/>
      <c r="F4" s="8"/>
      <c r="G4" s="8"/>
      <c r="H4" s="9"/>
    </row>
    <row r="6">
      <c r="A6" s="15" t="s">
        <v>81</v>
      </c>
      <c r="B6" s="20">
        <f>WEEKNUM(TODAY())</f>
        <v>3</v>
      </c>
    </row>
    <row r="8">
      <c r="A8" s="26" t="s">
        <v>38</v>
      </c>
      <c r="B8" s="26" t="s">
        <v>74</v>
      </c>
      <c r="C8" s="26" t="s">
        <v>9</v>
      </c>
      <c r="D8" s="26" t="s">
        <v>32</v>
      </c>
      <c r="E8" s="26" t="s">
        <v>13</v>
      </c>
      <c r="F8" s="26" t="s">
        <v>46</v>
      </c>
      <c r="G8" s="26" t="s">
        <v>18</v>
      </c>
      <c r="H8" s="26" t="s">
        <v>48</v>
      </c>
    </row>
    <row r="9">
      <c r="A9" s="18">
        <f>$B$6-0</f>
        <v>3</v>
      </c>
      <c r="B9" s="17">
        <f>IFERROR(SUMIF(REGISTRO!$B$6:$B$125,A9,REGISTRO!$D$6:$D$125),0)</f>
        <v>13516</v>
      </c>
      <c r="C9" s="17">
        <f>IFERROR(SUMIF(REGISTRO!$B$6:$B$125,A9,REGISTRO!$E$6:$E$125),0)</f>
        <v>6758</v>
      </c>
      <c r="D9" s="17">
        <f>IFERROR(SUMIF(REGISTRO!$B$6:$B$125,A9,REGISTRO!$F$6:$F$125),0)</f>
        <v>1351.6</v>
      </c>
      <c r="E9" s="17">
        <f>IFERROR(SUMIF(REGISTRO!$B$6:$B$125,A9,REGISTRO!$G$6:$G$125),0)</f>
        <v>5406.4</v>
      </c>
      <c r="F9" s="17">
        <f>IFERROR(SUMIFS(REGISTRO!$I$6:$I$125,REGISTRO!$B$6:$B$125,A9,REGISTRO!$H$6:$H$125,"Guardar"),0)</f>
        <v>1027.44</v>
      </c>
      <c r="G9" s="17">
        <f>IFERROR(SUMIFS(REGISTRO!$I$6:$I$125,REGISTRO!$B$6:$B$125,A9,REGISTRO!$H$6:$H$125,"Reinvertir"),0)</f>
        <v>476.97</v>
      </c>
      <c r="H9" s="17">
        <f>SUMIFS(REGISTRO!$I$6:$I$125,REGISTRO!$B$6:$B$125,A9,REGISTRO!$H$6:$H$125,"Pagar")</f>
        <v>1415.18</v>
      </c>
    </row>
    <row r="10">
      <c r="A10" s="18">
        <f>$B$6-1</f>
        <v>2</v>
      </c>
      <c r="B10" s="17">
        <f>IFERROR(SUMIF(REGISTRO!$B$6:$B$125,A10,REGISTRO!$D$6:$D$125),0)</f>
        <v>10873</v>
      </c>
      <c r="C10" s="17">
        <f>IFERROR(SUMIF(REGISTRO!$B$6:$B$125,A10,REGISTRO!$E$6:$E$125),0)</f>
        <v>5436.5</v>
      </c>
      <c r="D10" s="17">
        <f>IFERROR(SUMIF(REGISTRO!$B$6:$B$125,A10,REGISTRO!$F$6:$F$125),0)</f>
        <v>1087.3</v>
      </c>
      <c r="E10" s="17">
        <f>IFERROR(SUMIF(REGISTRO!$B$6:$B$125,A10,REGISTRO!$G$6:$G$125),0)</f>
        <v>4349.2</v>
      </c>
      <c r="F10" s="17">
        <f>IFERROR(SUMIFS(REGISTRO!$I$6:$I$125,REGISTRO!$B$6:$B$125,A10,REGISTRO!$H$6:$H$125,"Guardar"),0)</f>
        <v>852.12</v>
      </c>
      <c r="G10" s="17">
        <f>IFERROR(SUMIFS(REGISTRO!$I$6:$I$125,REGISTRO!$B$6:$B$125,A10,REGISTRO!$H$6:$H$125,"Reinvertir"),0)</f>
        <v>730.55</v>
      </c>
      <c r="H10" s="17">
        <f>SUMIFS(REGISTRO!$I$6:$I$125,REGISTRO!$B$6:$B$125,A10,REGISTRO!$H$6:$H$125,"Pagar")</f>
        <v>1241.34</v>
      </c>
    </row>
    <row r="11">
      <c r="A11" s="18">
        <f>$B$6-2</f>
        <v>1</v>
      </c>
      <c r="B11" s="17">
        <f>IFERROR(SUMIF(REGISTRO!$B$6:$B$125,A11,REGISTRO!$D$6:$D$125),0)</f>
        <v>5145</v>
      </c>
      <c r="C11" s="17">
        <f>IFERROR(SUMIF(REGISTRO!$B$6:$B$125,A11,REGISTRO!$E$6:$E$125),0)</f>
        <v>2572.5</v>
      </c>
      <c r="D11" s="17">
        <f>IFERROR(SUMIF(REGISTRO!$B$6:$B$125,A11,REGISTRO!$F$6:$F$125),0)</f>
        <v>514.5</v>
      </c>
      <c r="E11" s="17">
        <f>IFERROR(SUMIF(REGISTRO!$B$6:$B$125,A11,REGISTRO!$G$6:$G$125),0)</f>
        <v>2058</v>
      </c>
      <c r="F11" s="17">
        <f>IFERROR(SUMIFS(REGISTRO!$I$6:$I$125,REGISTRO!$B$6:$B$125,A11,REGISTRO!$H$6:$H$125,"Guardar"),0)</f>
        <v>833.28</v>
      </c>
      <c r="G11" s="17">
        <f>IFERROR(SUMIFS(REGISTRO!$I$6:$I$125,REGISTRO!$B$6:$B$125,A11,REGISTRO!$H$6:$H$125,"Reinvertir"),0)</f>
        <v>0</v>
      </c>
      <c r="H11" s="17">
        <f>SUMIFS(REGISTRO!$I$6:$I$125,REGISTRO!$B$6:$B$125,A11,REGISTRO!$H$6:$H$125,"Pagar")</f>
        <v>665.97</v>
      </c>
    </row>
    <row r="12">
      <c r="A12" s="18">
        <f>$B$6-3</f>
        <v>0</v>
      </c>
      <c r="B12" s="17">
        <f>IFERROR(SUMIF(REGISTRO!$B$6:$B$125,A12,REGISTRO!$D$6:$D$125),0)</f>
        <v>0</v>
      </c>
      <c r="C12" s="17">
        <f>IFERROR(SUMIF(REGISTRO!$B$6:$B$125,A12,REGISTRO!$E$6:$E$125),0)</f>
        <v>0</v>
      </c>
      <c r="D12" s="17">
        <f>IFERROR(SUMIF(REGISTRO!$B$6:$B$125,A12,REGISTRO!$F$6:$F$125),0)</f>
        <v>0</v>
      </c>
      <c r="E12" s="17">
        <f>IFERROR(SUMIF(REGISTRO!$B$6:$B$125,A12,REGISTRO!$G$6:$G$125),0)</f>
        <v>0</v>
      </c>
      <c r="F12" s="17">
        <f>IFERROR(SUMIFS(REGISTRO!$I$6:$I$125,REGISTRO!$B$6:$B$125,A12,REGISTRO!$H$6:$H$125,"Guardar"),0)</f>
        <v>0</v>
      </c>
      <c r="G12" s="17">
        <f>IFERROR(SUMIFS(REGISTRO!$I$6:$I$125,REGISTRO!$B$6:$B$125,A12,REGISTRO!$H$6:$H$125,"Reinvertir"),0)</f>
        <v>0</v>
      </c>
      <c r="H12" s="17">
        <f>SUMIFS(REGISTRO!$I$6:$I$125,REGISTRO!$B$6:$B$125,A12,REGISTRO!$H$6:$H$125,"Pagar")</f>
        <v>0</v>
      </c>
    </row>
    <row r="13">
      <c r="A13" s="18">
        <f>$B$6-4</f>
        <v>-1</v>
      </c>
      <c r="B13" s="17">
        <f>IFERROR(SUMIF(REGISTRO!$B$6:$B$125,A13,REGISTRO!$D$6:$D$125),0)</f>
        <v>0</v>
      </c>
      <c r="C13" s="17">
        <f>IFERROR(SUMIF(REGISTRO!$B$6:$B$125,A13,REGISTRO!$E$6:$E$125),0)</f>
        <v>0</v>
      </c>
      <c r="D13" s="17">
        <f>IFERROR(SUMIF(REGISTRO!$B$6:$B$125,A13,REGISTRO!$F$6:$F$125),0)</f>
        <v>0</v>
      </c>
      <c r="E13" s="17">
        <f>IFERROR(SUMIF(REGISTRO!$B$6:$B$125,A13,REGISTRO!$G$6:$G$125),0)</f>
        <v>0</v>
      </c>
      <c r="F13" s="17">
        <f>IFERROR(SUMIFS(REGISTRO!$I$6:$I$125,REGISTRO!$B$6:$B$125,A13,REGISTRO!$H$6:$H$125,"Guardar"),0)</f>
        <v>0</v>
      </c>
      <c r="G13" s="17">
        <f>IFERROR(SUMIFS(REGISTRO!$I$6:$I$125,REGISTRO!$B$6:$B$125,A13,REGISTRO!$H$6:$H$125,"Reinvertir"),0)</f>
        <v>0</v>
      </c>
      <c r="H13" s="17">
        <f>SUMIFS(REGISTRO!$I$6:$I$125,REGISTRO!$B$6:$B$125,A13,REGISTRO!$H$6:$H$125,"Pagar")</f>
        <v>0</v>
      </c>
    </row>
    <row r="14">
      <c r="A14" s="18">
        <f>$B$6-5</f>
        <v>-2</v>
      </c>
      <c r="B14" s="17">
        <f>IFERROR(SUMIF(REGISTRO!$B$6:$B$125,A14,REGISTRO!$D$6:$D$125),0)</f>
        <v>0</v>
      </c>
      <c r="C14" s="17">
        <f>IFERROR(SUMIF(REGISTRO!$B$6:$B$125,A14,REGISTRO!$E$6:$E$125),0)</f>
        <v>0</v>
      </c>
      <c r="D14" s="17">
        <f>IFERROR(SUMIF(REGISTRO!$B$6:$B$125,A14,REGISTRO!$F$6:$F$125),0)</f>
        <v>0</v>
      </c>
      <c r="E14" s="17">
        <f>IFERROR(SUMIF(REGISTRO!$B$6:$B$125,A14,REGISTRO!$G$6:$G$125),0)</f>
        <v>0</v>
      </c>
      <c r="F14" s="17">
        <f>IFERROR(SUMIFS(REGISTRO!$I$6:$I$125,REGISTRO!$B$6:$B$125,A14,REGISTRO!$H$6:$H$125,"Guardar"),0)</f>
        <v>0</v>
      </c>
      <c r="G14" s="17">
        <f>IFERROR(SUMIFS(REGISTRO!$I$6:$I$125,REGISTRO!$B$6:$B$125,A14,REGISTRO!$H$6:$H$125,"Reinvertir"),0)</f>
        <v>0</v>
      </c>
      <c r="H14" s="17">
        <f>SUMIFS(REGISTRO!$I$6:$I$125,REGISTRO!$B$6:$B$125,A14,REGISTRO!$H$6:$H$125,"Pagar")</f>
        <v>0</v>
      </c>
    </row>
    <row r="15">
      <c r="A15" s="18">
        <f>$B$6-6</f>
        <v>-3</v>
      </c>
      <c r="B15" s="17">
        <f>IFERROR(SUMIF(REGISTRO!$B$6:$B$125,A15,REGISTRO!$D$6:$D$125),0)</f>
        <v>0</v>
      </c>
      <c r="C15" s="17">
        <f>IFERROR(SUMIF(REGISTRO!$B$6:$B$125,A15,REGISTRO!$E$6:$E$125),0)</f>
        <v>0</v>
      </c>
      <c r="D15" s="17">
        <f>IFERROR(SUMIF(REGISTRO!$B$6:$B$125,A15,REGISTRO!$F$6:$F$125),0)</f>
        <v>0</v>
      </c>
      <c r="E15" s="17">
        <f>IFERROR(SUMIF(REGISTRO!$B$6:$B$125,A15,REGISTRO!$G$6:$G$125),0)</f>
        <v>0</v>
      </c>
      <c r="F15" s="17">
        <f>IFERROR(SUMIFS(REGISTRO!$I$6:$I$125,REGISTRO!$B$6:$B$125,A15,REGISTRO!$H$6:$H$125,"Guardar"),0)</f>
        <v>0</v>
      </c>
      <c r="G15" s="17">
        <f>IFERROR(SUMIFS(REGISTRO!$I$6:$I$125,REGISTRO!$B$6:$B$125,A15,REGISTRO!$H$6:$H$125,"Reinvertir"),0)</f>
        <v>0</v>
      </c>
      <c r="H15" s="17">
        <f>SUMIFS(REGISTRO!$I$6:$I$125,REGISTRO!$B$6:$B$125,A15,REGISTRO!$H$6:$H$125,"Pagar")</f>
        <v>0</v>
      </c>
    </row>
    <row r="16">
      <c r="A16" s="18">
        <f>$B$6-7</f>
        <v>-4</v>
      </c>
      <c r="B16" s="17">
        <f>IFERROR(SUMIF(REGISTRO!$B$6:$B$125,A16,REGISTRO!$D$6:$D$125),0)</f>
        <v>0</v>
      </c>
      <c r="C16" s="17">
        <f>IFERROR(SUMIF(REGISTRO!$B$6:$B$125,A16,REGISTRO!$E$6:$E$125),0)</f>
        <v>0</v>
      </c>
      <c r="D16" s="17">
        <f>IFERROR(SUMIF(REGISTRO!$B$6:$B$125,A16,REGISTRO!$F$6:$F$125),0)</f>
        <v>0</v>
      </c>
      <c r="E16" s="17">
        <f>IFERROR(SUMIF(REGISTRO!$B$6:$B$125,A16,REGISTRO!$G$6:$G$125),0)</f>
        <v>0</v>
      </c>
      <c r="F16" s="17">
        <f>IFERROR(SUMIFS(REGISTRO!$I$6:$I$125,REGISTRO!$B$6:$B$125,A16,REGISTRO!$H$6:$H$125,"Guardar"),0)</f>
        <v>0</v>
      </c>
      <c r="G16" s="17">
        <f>IFERROR(SUMIFS(REGISTRO!$I$6:$I$125,REGISTRO!$B$6:$B$125,A16,REGISTRO!$H$6:$H$125,"Reinvertir"),0)</f>
        <v>0</v>
      </c>
      <c r="H16" s="17">
        <f>SUMIFS(REGISTRO!$I$6:$I$125,REGISTRO!$B$6:$B$125,A16,REGISTRO!$H$6:$H$125,"Pagar")</f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H2"/>
    <mergeCell ref="A4:H4"/>
  </mergeCells>
  <printOptions/>
  <pageMargins bottom="1.0" footer="0.0" header="0.0" left="0.75" right="0.75" top="1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4.0"/>
    <col customWidth="1" min="2" max="5" width="18.0"/>
    <col customWidth="1" min="6" max="26" width="8.71"/>
  </cols>
  <sheetData>
    <row r="1" ht="31.5" customHeight="1">
      <c r="A1" s="1" t="s">
        <v>82</v>
      </c>
      <c r="B1" s="2"/>
      <c r="C1" s="2"/>
      <c r="D1" s="2"/>
      <c r="E1" s="3"/>
    </row>
    <row r="2">
      <c r="A2" s="4"/>
      <c r="B2" s="5"/>
      <c r="C2" s="5"/>
      <c r="D2" s="5"/>
      <c r="E2" s="6"/>
    </row>
    <row r="4">
      <c r="A4" s="13" t="s">
        <v>83</v>
      </c>
      <c r="B4" s="8"/>
      <c r="C4" s="8"/>
      <c r="D4" s="8"/>
      <c r="E4" s="9"/>
    </row>
    <row r="6">
      <c r="A6" s="26" t="s">
        <v>84</v>
      </c>
      <c r="B6" s="26" t="s">
        <v>85</v>
      </c>
      <c r="C6" s="26" t="s">
        <v>86</v>
      </c>
      <c r="D6" s="26" t="s">
        <v>87</v>
      </c>
      <c r="E6" s="26" t="s">
        <v>68</v>
      </c>
    </row>
    <row r="7">
      <c r="A7" s="15" t="s">
        <v>88</v>
      </c>
      <c r="B7" s="12">
        <v>0.0</v>
      </c>
      <c r="C7" s="17">
        <f>RESUMEN_MENSUAL!C6</f>
        <v>4216.9</v>
      </c>
      <c r="D7" s="16">
        <f t="shared" ref="D7:D10" si="1">IF(B7=0,0,C7/B7)</f>
        <v>0</v>
      </c>
      <c r="E7" s="18" t="str">
        <f t="shared" ref="E7:E10" si="2">IF(B7=0,"",IF(D7&gt;=1,"LOGRADO",IF(D7&gt;=0.7,"EN CAMINO","RIESGO")))</f>
        <v/>
      </c>
    </row>
    <row r="8">
      <c r="A8" s="15" t="s">
        <v>89</v>
      </c>
      <c r="B8" s="12">
        <v>0.0</v>
      </c>
      <c r="C8" s="17">
        <f>RESUMEN_MENSUAL!C7</f>
        <v>3201.15</v>
      </c>
      <c r="D8" s="16">
        <f t="shared" si="1"/>
        <v>0</v>
      </c>
      <c r="E8" s="18" t="str">
        <f t="shared" si="2"/>
        <v/>
      </c>
    </row>
    <row r="9">
      <c r="A9" s="15" t="s">
        <v>90</v>
      </c>
      <c r="B9" s="12">
        <v>0.0</v>
      </c>
      <c r="C9" s="17">
        <f>RESUMEN_MENSUAL!C8</f>
        <v>1777.87</v>
      </c>
      <c r="D9" s="16">
        <f t="shared" si="1"/>
        <v>0</v>
      </c>
      <c r="E9" s="18" t="str">
        <f t="shared" si="2"/>
        <v/>
      </c>
    </row>
    <row r="10">
      <c r="A10" s="15" t="s">
        <v>91</v>
      </c>
      <c r="B10" s="12">
        <v>0.0</v>
      </c>
      <c r="C10" s="17">
        <f>RESUMEN_MENSUAL!C9</f>
        <v>5297.28</v>
      </c>
      <c r="D10" s="16">
        <f t="shared" si="1"/>
        <v>0</v>
      </c>
      <c r="E10" s="18" t="str">
        <f t="shared" si="2"/>
        <v/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E2"/>
    <mergeCell ref="A4:E4"/>
  </mergeCells>
  <conditionalFormatting sqref="E7:E10">
    <cfRule type="expression" dxfId="2" priority="1">
      <formula>E7="LOGRADO"</formula>
    </cfRule>
  </conditionalFormatting>
  <conditionalFormatting sqref="E7:E10">
    <cfRule type="expression" dxfId="1" priority="2">
      <formula>E7="EN CAMINO"</formula>
    </cfRule>
  </conditionalFormatting>
  <conditionalFormatting sqref="E7:E10">
    <cfRule type="expression" dxfId="0" priority="3">
      <formula>E7="RIESGO"</formula>
    </cfRule>
  </conditionalFormatting>
  <printOptions/>
  <pageMargins bottom="1.0" footer="0.0" header="0.0" left="0.75" right="0.75" top="1.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8.0"/>
    <col customWidth="1" min="2" max="5" width="22.0"/>
    <col customWidth="1" min="6" max="26" width="8.71"/>
  </cols>
  <sheetData>
    <row r="1" ht="31.5" customHeight="1">
      <c r="A1" s="1" t="s">
        <v>92</v>
      </c>
      <c r="B1" s="2"/>
      <c r="C1" s="2"/>
      <c r="D1" s="2"/>
      <c r="E1" s="3"/>
    </row>
    <row r="2">
      <c r="A2" s="4"/>
      <c r="B2" s="5"/>
      <c r="C2" s="5"/>
      <c r="D2" s="5"/>
      <c r="E2" s="6"/>
    </row>
    <row r="4">
      <c r="A4" s="13" t="s">
        <v>93</v>
      </c>
      <c r="B4" s="8"/>
      <c r="C4" s="8"/>
      <c r="D4" s="8"/>
      <c r="E4" s="9"/>
    </row>
    <row r="6">
      <c r="A6" s="15" t="s">
        <v>94</v>
      </c>
      <c r="B6" s="12">
        <v>0.0</v>
      </c>
    </row>
    <row r="8">
      <c r="A8" s="26" t="s">
        <v>5</v>
      </c>
      <c r="B8" s="26" t="s">
        <v>6</v>
      </c>
      <c r="C8" s="26" t="s">
        <v>7</v>
      </c>
    </row>
    <row r="9">
      <c r="A9" s="15" t="s">
        <v>9</v>
      </c>
      <c r="B9" s="16">
        <f>CONFIG!B7</f>
        <v>0.5</v>
      </c>
      <c r="C9" s="17">
        <f t="shared" ref="C9:C11" si="1">IFERROR($B$6*B9,0)</f>
        <v>0</v>
      </c>
    </row>
    <row r="10">
      <c r="A10" s="15" t="s">
        <v>32</v>
      </c>
      <c r="B10" s="16">
        <f>CONFIG!B8</f>
        <v>0.1</v>
      </c>
      <c r="C10" s="17">
        <f t="shared" si="1"/>
        <v>0</v>
      </c>
    </row>
    <row r="11">
      <c r="A11" s="15" t="s">
        <v>13</v>
      </c>
      <c r="B11" s="16">
        <f>CONFIG!B9</f>
        <v>0.4</v>
      </c>
      <c r="C11" s="17">
        <f t="shared" si="1"/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E2"/>
    <mergeCell ref="A4:E4"/>
  </mergeCells>
  <printOptions/>
  <pageMargins bottom="1.0" footer="0.0" header="0.0" left="0.75" right="0.75" top="1.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1" width="26.0"/>
    <col customWidth="1" min="2" max="4" width="16.0"/>
    <col customWidth="1" min="5" max="5" width="18.0"/>
    <col customWidth="1" min="6" max="6" width="24.0"/>
    <col customWidth="1" min="7" max="26" width="8.71"/>
  </cols>
  <sheetData>
    <row r="1" ht="31.5" customHeight="1">
      <c r="A1" s="1" t="s">
        <v>95</v>
      </c>
      <c r="B1" s="2"/>
      <c r="C1" s="2"/>
      <c r="D1" s="2"/>
      <c r="E1" s="2"/>
      <c r="F1" s="3"/>
    </row>
    <row r="2">
      <c r="A2" s="4"/>
      <c r="B2" s="5"/>
      <c r="C2" s="5"/>
      <c r="D2" s="5"/>
      <c r="E2" s="5"/>
      <c r="F2" s="6"/>
    </row>
    <row r="4">
      <c r="A4" s="13" t="s">
        <v>96</v>
      </c>
      <c r="B4" s="8"/>
      <c r="C4" s="8"/>
      <c r="D4" s="8"/>
      <c r="E4" s="8"/>
      <c r="F4" s="9"/>
    </row>
    <row r="6">
      <c r="A6" s="26" t="s">
        <v>97</v>
      </c>
      <c r="B6" s="26" t="s">
        <v>98</v>
      </c>
      <c r="C6" s="26" t="s">
        <v>99</v>
      </c>
      <c r="D6" s="26" t="s">
        <v>7</v>
      </c>
      <c r="E6" s="26" t="s">
        <v>100</v>
      </c>
      <c r="F6" s="26" t="s">
        <v>45</v>
      </c>
    </row>
    <row r="7">
      <c r="A7" s="18"/>
      <c r="B7" s="18"/>
      <c r="C7" s="18"/>
      <c r="D7" s="17"/>
      <c r="E7" s="27"/>
      <c r="F7" s="15"/>
    </row>
    <row r="8">
      <c r="A8" s="18"/>
      <c r="B8" s="18"/>
      <c r="C8" s="18"/>
      <c r="D8" s="17"/>
      <c r="E8" s="27"/>
      <c r="F8" s="15"/>
    </row>
    <row r="9">
      <c r="A9" s="18"/>
      <c r="B9" s="18"/>
      <c r="C9" s="18"/>
      <c r="D9" s="17"/>
      <c r="E9" s="27"/>
      <c r="F9" s="15"/>
    </row>
    <row r="10">
      <c r="A10" s="18"/>
      <c r="B10" s="18"/>
      <c r="C10" s="18"/>
      <c r="D10" s="17"/>
      <c r="E10" s="27"/>
      <c r="F10" s="15"/>
    </row>
    <row r="11">
      <c r="A11" s="18"/>
      <c r="B11" s="18"/>
      <c r="C11" s="18"/>
      <c r="D11" s="17"/>
      <c r="E11" s="27"/>
      <c r="F11" s="15"/>
    </row>
    <row r="12">
      <c r="A12" s="18"/>
      <c r="B12" s="18"/>
      <c r="C12" s="18"/>
      <c r="D12" s="17"/>
      <c r="E12" s="27"/>
      <c r="F12" s="15"/>
    </row>
    <row r="13">
      <c r="A13" s="18"/>
      <c r="B13" s="18"/>
      <c r="C13" s="18"/>
      <c r="D13" s="17"/>
      <c r="E13" s="27"/>
      <c r="F13" s="15"/>
    </row>
    <row r="14">
      <c r="A14" s="18"/>
      <c r="B14" s="18"/>
      <c r="C14" s="18"/>
      <c r="D14" s="17"/>
      <c r="E14" s="27"/>
      <c r="F14" s="15"/>
    </row>
    <row r="15">
      <c r="A15" s="18"/>
      <c r="B15" s="18"/>
      <c r="C15" s="18"/>
      <c r="D15" s="17"/>
      <c r="E15" s="27"/>
      <c r="F15" s="15"/>
    </row>
    <row r="16">
      <c r="A16" s="18"/>
      <c r="B16" s="18"/>
      <c r="C16" s="18"/>
      <c r="D16" s="17"/>
      <c r="E16" s="27"/>
      <c r="F16" s="15"/>
    </row>
    <row r="17">
      <c r="A17" s="18"/>
      <c r="B17" s="18"/>
      <c r="C17" s="18"/>
      <c r="D17" s="17"/>
      <c r="E17" s="27"/>
      <c r="F17" s="15"/>
    </row>
    <row r="18">
      <c r="A18" s="18"/>
      <c r="B18" s="18"/>
      <c r="C18" s="18"/>
      <c r="D18" s="17"/>
      <c r="E18" s="27"/>
      <c r="F18" s="15"/>
    </row>
    <row r="19">
      <c r="A19" s="18"/>
      <c r="B19" s="18"/>
      <c r="C19" s="18"/>
      <c r="D19" s="17"/>
      <c r="E19" s="27"/>
      <c r="F19" s="15"/>
    </row>
    <row r="20">
      <c r="A20" s="18"/>
      <c r="B20" s="18"/>
      <c r="C20" s="18"/>
      <c r="D20" s="17"/>
      <c r="E20" s="27"/>
      <c r="F20" s="15"/>
    </row>
    <row r="21" ht="15.75" customHeight="1">
      <c r="A21" s="18"/>
      <c r="B21" s="18"/>
      <c r="C21" s="18"/>
      <c r="D21" s="17"/>
      <c r="E21" s="27"/>
      <c r="F21" s="15"/>
    </row>
    <row r="22" ht="15.75" customHeight="1">
      <c r="A22" s="18"/>
      <c r="B22" s="18"/>
      <c r="C22" s="18"/>
      <c r="D22" s="17"/>
      <c r="E22" s="27"/>
      <c r="F22" s="15"/>
    </row>
    <row r="23" ht="15.75" customHeight="1">
      <c r="A23" s="18"/>
      <c r="B23" s="18"/>
      <c r="C23" s="18"/>
      <c r="D23" s="17"/>
      <c r="E23" s="27"/>
      <c r="F23" s="15"/>
    </row>
    <row r="24" ht="15.75" customHeight="1">
      <c r="A24" s="18"/>
      <c r="B24" s="18"/>
      <c r="C24" s="18"/>
      <c r="D24" s="17"/>
      <c r="E24" s="27"/>
      <c r="F24" s="15"/>
    </row>
    <row r="25" ht="15.75" customHeight="1">
      <c r="A25" s="18"/>
      <c r="B25" s="18"/>
      <c r="C25" s="18"/>
      <c r="D25" s="17"/>
      <c r="E25" s="27"/>
      <c r="F25" s="15"/>
    </row>
    <row r="26" ht="15.75" customHeight="1">
      <c r="A26" s="18"/>
      <c r="B26" s="18"/>
      <c r="C26" s="18"/>
      <c r="D26" s="17"/>
      <c r="E26" s="27"/>
      <c r="F26" s="15"/>
    </row>
    <row r="27" ht="15.75" customHeight="1">
      <c r="A27" s="18"/>
      <c r="B27" s="18"/>
      <c r="C27" s="18"/>
      <c r="D27" s="17"/>
      <c r="E27" s="27"/>
      <c r="F27" s="15"/>
    </row>
    <row r="28" ht="15.75" customHeight="1">
      <c r="A28" s="18"/>
      <c r="B28" s="18"/>
      <c r="C28" s="18"/>
      <c r="D28" s="17"/>
      <c r="E28" s="27"/>
      <c r="F28" s="15"/>
    </row>
    <row r="29" ht="15.75" customHeight="1">
      <c r="A29" s="18"/>
      <c r="B29" s="18"/>
      <c r="C29" s="18"/>
      <c r="D29" s="17"/>
      <c r="E29" s="27"/>
      <c r="F29" s="15"/>
    </row>
    <row r="30" ht="15.75" customHeight="1">
      <c r="A30" s="18"/>
      <c r="B30" s="18"/>
      <c r="C30" s="18"/>
      <c r="D30" s="17"/>
      <c r="E30" s="27"/>
      <c r="F30" s="15"/>
    </row>
    <row r="31" ht="15.75" customHeight="1">
      <c r="A31" s="18"/>
      <c r="B31" s="18"/>
      <c r="C31" s="18"/>
      <c r="D31" s="17"/>
      <c r="E31" s="27"/>
      <c r="F31" s="15"/>
    </row>
    <row r="32" ht="15.75" customHeight="1">
      <c r="A32" s="18"/>
      <c r="B32" s="18"/>
      <c r="C32" s="18"/>
      <c r="D32" s="17"/>
      <c r="E32" s="27"/>
      <c r="F32" s="15"/>
    </row>
    <row r="33" ht="15.75" customHeight="1">
      <c r="A33" s="18"/>
      <c r="B33" s="18"/>
      <c r="C33" s="18"/>
      <c r="D33" s="17"/>
      <c r="E33" s="27"/>
      <c r="F33" s="15"/>
    </row>
    <row r="34" ht="15.75" customHeight="1">
      <c r="A34" s="18"/>
      <c r="B34" s="18"/>
      <c r="C34" s="18"/>
      <c r="D34" s="17"/>
      <c r="E34" s="27"/>
      <c r="F34" s="15"/>
    </row>
    <row r="35" ht="15.75" customHeight="1">
      <c r="A35" s="18"/>
      <c r="B35" s="18"/>
      <c r="C35" s="18"/>
      <c r="D35" s="17"/>
      <c r="E35" s="27"/>
      <c r="F35" s="15"/>
    </row>
    <row r="36" ht="15.75" customHeight="1">
      <c r="A36" s="18"/>
      <c r="B36" s="18"/>
      <c r="C36" s="18"/>
      <c r="D36" s="17"/>
      <c r="E36" s="27"/>
      <c r="F36" s="15"/>
    </row>
    <row r="37" ht="15.75" customHeight="1">
      <c r="A37" s="18"/>
      <c r="B37" s="18"/>
      <c r="C37" s="18"/>
      <c r="D37" s="17"/>
      <c r="E37" s="27"/>
      <c r="F37" s="15"/>
    </row>
    <row r="38" ht="15.75" customHeight="1">
      <c r="A38" s="18"/>
      <c r="B38" s="18"/>
      <c r="C38" s="18"/>
      <c r="D38" s="17"/>
      <c r="E38" s="27"/>
      <c r="F38" s="15"/>
    </row>
    <row r="39" ht="15.75" customHeight="1">
      <c r="A39" s="18"/>
      <c r="B39" s="18"/>
      <c r="C39" s="18"/>
      <c r="D39" s="17"/>
      <c r="E39" s="27"/>
      <c r="F39" s="15"/>
    </row>
    <row r="40" ht="15.75" customHeight="1">
      <c r="A40" s="18"/>
      <c r="B40" s="18"/>
      <c r="C40" s="18"/>
      <c r="D40" s="17"/>
      <c r="E40" s="27"/>
      <c r="F40" s="15"/>
    </row>
    <row r="41" ht="15.75" customHeight="1">
      <c r="A41" s="18"/>
      <c r="B41" s="18"/>
      <c r="C41" s="18"/>
      <c r="D41" s="17"/>
      <c r="E41" s="27"/>
      <c r="F41" s="15"/>
    </row>
    <row r="42" ht="15.75" customHeight="1">
      <c r="A42" s="18"/>
      <c r="B42" s="18"/>
      <c r="C42" s="18"/>
      <c r="D42" s="17"/>
      <c r="E42" s="27"/>
      <c r="F42" s="15"/>
    </row>
    <row r="43" ht="15.75" customHeight="1">
      <c r="A43" s="18"/>
      <c r="B43" s="18"/>
      <c r="C43" s="18"/>
      <c r="D43" s="17"/>
      <c r="E43" s="27"/>
      <c r="F43" s="15"/>
    </row>
    <row r="44" ht="15.75" customHeight="1">
      <c r="A44" s="18"/>
      <c r="B44" s="18"/>
      <c r="C44" s="18"/>
      <c r="D44" s="17"/>
      <c r="E44" s="27"/>
      <c r="F44" s="15"/>
    </row>
    <row r="45" ht="15.75" customHeight="1">
      <c r="A45" s="18"/>
      <c r="B45" s="18"/>
      <c r="C45" s="18"/>
      <c r="D45" s="17"/>
      <c r="E45" s="27"/>
      <c r="F45" s="15"/>
    </row>
    <row r="46" ht="15.75" customHeight="1">
      <c r="A46" s="18"/>
      <c r="B46" s="18"/>
      <c r="C46" s="18"/>
      <c r="D46" s="17"/>
      <c r="E46" s="27"/>
      <c r="F46" s="15"/>
    </row>
    <row r="47" ht="15.75" customHeight="1">
      <c r="A47" s="18"/>
      <c r="B47" s="18"/>
      <c r="C47" s="18"/>
      <c r="D47" s="17"/>
      <c r="E47" s="27"/>
      <c r="F47" s="15"/>
    </row>
    <row r="48" ht="15.75" customHeight="1">
      <c r="A48" s="18"/>
      <c r="B48" s="18"/>
      <c r="C48" s="18"/>
      <c r="D48" s="17"/>
      <c r="E48" s="27"/>
      <c r="F48" s="15"/>
    </row>
    <row r="49" ht="15.75" customHeight="1">
      <c r="A49" s="18"/>
      <c r="B49" s="18"/>
      <c r="C49" s="18"/>
      <c r="D49" s="17"/>
      <c r="E49" s="27"/>
      <c r="F49" s="15"/>
    </row>
    <row r="50" ht="15.75" customHeight="1">
      <c r="A50" s="18"/>
      <c r="B50" s="18"/>
      <c r="C50" s="18"/>
      <c r="D50" s="17"/>
      <c r="E50" s="27"/>
      <c r="F50" s="15"/>
    </row>
    <row r="51" ht="15.75" customHeight="1">
      <c r="A51" s="18"/>
      <c r="B51" s="18"/>
      <c r="C51" s="18"/>
      <c r="D51" s="17"/>
      <c r="E51" s="27"/>
      <c r="F51" s="15"/>
    </row>
    <row r="52" ht="15.75" customHeight="1">
      <c r="A52" s="18"/>
      <c r="B52" s="18"/>
      <c r="C52" s="18"/>
      <c r="D52" s="17"/>
      <c r="E52" s="27"/>
      <c r="F52" s="15"/>
    </row>
    <row r="53" ht="15.75" customHeight="1">
      <c r="A53" s="18"/>
      <c r="B53" s="18"/>
      <c r="C53" s="18"/>
      <c r="D53" s="17"/>
      <c r="E53" s="27"/>
      <c r="F53" s="15"/>
    </row>
    <row r="54" ht="15.75" customHeight="1">
      <c r="A54" s="18"/>
      <c r="B54" s="18"/>
      <c r="C54" s="18"/>
      <c r="D54" s="17"/>
      <c r="E54" s="27"/>
      <c r="F54" s="15"/>
    </row>
    <row r="55" ht="15.75" customHeight="1">
      <c r="A55" s="18"/>
      <c r="B55" s="18"/>
      <c r="C55" s="18"/>
      <c r="D55" s="17"/>
      <c r="E55" s="27"/>
      <c r="F55" s="15"/>
    </row>
    <row r="56" ht="15.75" customHeight="1">
      <c r="A56" s="18"/>
      <c r="B56" s="18"/>
      <c r="C56" s="18"/>
      <c r="D56" s="17"/>
      <c r="E56" s="27"/>
      <c r="F56" s="15"/>
    </row>
    <row r="57" ht="15.75" customHeight="1">
      <c r="A57" s="18"/>
      <c r="B57" s="18"/>
      <c r="C57" s="18"/>
      <c r="D57" s="17"/>
      <c r="E57" s="27"/>
      <c r="F57" s="15"/>
    </row>
    <row r="58" ht="15.75" customHeight="1">
      <c r="A58" s="18"/>
      <c r="B58" s="18"/>
      <c r="C58" s="18"/>
      <c r="D58" s="17"/>
      <c r="E58" s="27"/>
      <c r="F58" s="15"/>
    </row>
    <row r="59" ht="15.75" customHeight="1">
      <c r="A59" s="18"/>
      <c r="B59" s="18"/>
      <c r="C59" s="18"/>
      <c r="D59" s="17"/>
      <c r="E59" s="27"/>
      <c r="F59" s="15"/>
    </row>
    <row r="60" ht="15.75" customHeight="1">
      <c r="A60" s="18"/>
      <c r="B60" s="18"/>
      <c r="C60" s="18"/>
      <c r="D60" s="17"/>
      <c r="E60" s="27"/>
      <c r="F60" s="15"/>
    </row>
    <row r="61" ht="15.75" customHeight="1">
      <c r="A61" s="18"/>
      <c r="B61" s="18"/>
      <c r="C61" s="18"/>
      <c r="D61" s="17"/>
      <c r="E61" s="27"/>
      <c r="F61" s="15"/>
    </row>
    <row r="62" ht="15.75" customHeight="1">
      <c r="A62" s="18"/>
      <c r="B62" s="18"/>
      <c r="C62" s="18"/>
      <c r="D62" s="17"/>
      <c r="E62" s="27"/>
      <c r="F62" s="15"/>
    </row>
    <row r="63" ht="15.75" customHeight="1">
      <c r="A63" s="18"/>
      <c r="B63" s="18"/>
      <c r="C63" s="18"/>
      <c r="D63" s="17"/>
      <c r="E63" s="27"/>
      <c r="F63" s="15"/>
    </row>
    <row r="64" ht="15.75" customHeight="1">
      <c r="A64" s="18"/>
      <c r="B64" s="18"/>
      <c r="C64" s="18"/>
      <c r="D64" s="17"/>
      <c r="E64" s="27"/>
      <c r="F64" s="15"/>
    </row>
    <row r="65" ht="15.75" customHeight="1">
      <c r="A65" s="18"/>
      <c r="B65" s="18"/>
      <c r="C65" s="18"/>
      <c r="D65" s="17"/>
      <c r="E65" s="27"/>
      <c r="F65" s="15"/>
    </row>
    <row r="66" ht="15.75" customHeight="1">
      <c r="A66" s="18"/>
      <c r="B66" s="18"/>
      <c r="C66" s="18"/>
      <c r="D66" s="17"/>
      <c r="E66" s="27"/>
      <c r="F66" s="15"/>
    </row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F2"/>
    <mergeCell ref="A4:F4"/>
  </mergeCells>
  <dataValidations>
    <dataValidation type="list" allowBlank="1" sqref="B7:B66">
      <formula1>"Fijo,Variable,Urgente,Posponible"</formula1>
    </dataValidation>
    <dataValidation type="list" allowBlank="1" sqref="C7:C66">
      <formula1>"Alta,Media,Baja"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6.0"/>
    <col customWidth="1" min="2" max="2" width="22.0"/>
    <col customWidth="1" min="3" max="3" width="4.0"/>
    <col customWidth="1" min="4" max="6" width="26.0"/>
    <col customWidth="1" min="7" max="7" width="24.0"/>
    <col customWidth="1" min="8" max="26" width="8.71"/>
  </cols>
  <sheetData>
    <row r="1" ht="31.5" customHeight="1">
      <c r="A1" s="1" t="s">
        <v>101</v>
      </c>
      <c r="B1" s="2"/>
      <c r="C1" s="2"/>
      <c r="D1" s="2"/>
      <c r="E1" s="2"/>
      <c r="F1" s="2"/>
      <c r="G1" s="3"/>
    </row>
    <row r="2">
      <c r="A2" s="4"/>
      <c r="B2" s="5"/>
      <c r="C2" s="5"/>
      <c r="D2" s="5"/>
      <c r="E2" s="5"/>
      <c r="F2" s="5"/>
      <c r="G2" s="6"/>
    </row>
    <row r="4">
      <c r="A4" s="7" t="s">
        <v>102</v>
      </c>
      <c r="B4" s="8"/>
      <c r="C4" s="8"/>
      <c r="D4" s="8"/>
      <c r="E4" s="8"/>
      <c r="F4" s="8"/>
      <c r="G4" s="9"/>
    </row>
    <row r="5">
      <c r="A5" s="25" t="s">
        <v>103</v>
      </c>
      <c r="B5" s="25" t="s">
        <v>73</v>
      </c>
      <c r="D5" s="13" t="s">
        <v>104</v>
      </c>
      <c r="E5" s="8"/>
      <c r="F5" s="8"/>
      <c r="G5" s="9"/>
    </row>
    <row r="6">
      <c r="A6" s="15" t="s">
        <v>105</v>
      </c>
      <c r="B6" s="33" t="s">
        <v>106</v>
      </c>
      <c r="D6" s="14" t="s">
        <v>107</v>
      </c>
      <c r="E6" s="14" t="s">
        <v>108</v>
      </c>
      <c r="F6" s="14" t="s">
        <v>109</v>
      </c>
    </row>
    <row r="7">
      <c r="A7" s="15" t="s">
        <v>110</v>
      </c>
      <c r="B7" s="33">
        <v>0.5</v>
      </c>
      <c r="D7" s="18" t="s">
        <v>46</v>
      </c>
      <c r="E7" s="18" t="s">
        <v>111</v>
      </c>
      <c r="F7" s="18" t="s">
        <v>55</v>
      </c>
    </row>
    <row r="8">
      <c r="A8" s="15" t="s">
        <v>112</v>
      </c>
      <c r="B8" s="33">
        <v>0.1</v>
      </c>
      <c r="D8" s="18" t="s">
        <v>18</v>
      </c>
      <c r="E8" s="18" t="s">
        <v>113</v>
      </c>
      <c r="F8" s="18" t="s">
        <v>114</v>
      </c>
    </row>
    <row r="9">
      <c r="A9" s="15" t="s">
        <v>115</v>
      </c>
      <c r="B9" s="21">
        <f>1-B7-B8</f>
        <v>0.4</v>
      </c>
      <c r="D9" s="18" t="s">
        <v>48</v>
      </c>
      <c r="E9" s="18" t="s">
        <v>116</v>
      </c>
      <c r="F9" s="18" t="s">
        <v>53</v>
      </c>
    </row>
    <row r="10">
      <c r="A10" s="15" t="s">
        <v>117</v>
      </c>
      <c r="B10" s="34">
        <v>10.0</v>
      </c>
      <c r="D10" s="18" t="s">
        <v>59</v>
      </c>
      <c r="E10" s="18" t="s">
        <v>118</v>
      </c>
      <c r="F10" s="18" t="s">
        <v>21</v>
      </c>
    </row>
    <row r="11">
      <c r="A11" s="15" t="s">
        <v>119</v>
      </c>
      <c r="B11" s="35">
        <v>14.0</v>
      </c>
      <c r="E11" s="18" t="s">
        <v>120</v>
      </c>
      <c r="F11" s="18" t="s">
        <v>49</v>
      </c>
    </row>
    <row r="12">
      <c r="E12" s="18" t="s">
        <v>121</v>
      </c>
      <c r="F12" s="18" t="s">
        <v>57</v>
      </c>
    </row>
    <row r="13">
      <c r="A13" s="36" t="s">
        <v>122</v>
      </c>
      <c r="B13" s="37"/>
      <c r="C13" s="37"/>
      <c r="D13" s="37"/>
      <c r="E13" s="37"/>
      <c r="F13" s="37"/>
      <c r="G13" s="38"/>
    </row>
    <row r="14">
      <c r="A14" s="39"/>
      <c r="B14" s="40"/>
      <c r="C14" s="40"/>
      <c r="D14" s="40"/>
      <c r="E14" s="40"/>
      <c r="F14" s="40"/>
      <c r="G14" s="41"/>
    </row>
    <row r="15" ht="25.5" customHeight="1">
      <c r="A15" s="42" t="s">
        <v>123</v>
      </c>
      <c r="B15" s="43"/>
      <c r="C15" s="43"/>
      <c r="D15" s="43"/>
      <c r="E15" s="43"/>
      <c r="F15" s="44"/>
    </row>
    <row r="16">
      <c r="A16" s="45"/>
      <c r="B16" s="45"/>
      <c r="C16" s="45"/>
      <c r="D16" s="45"/>
      <c r="E16" s="45"/>
      <c r="F16" s="45"/>
    </row>
    <row r="17" ht="30.0" customHeight="1">
      <c r="A17" s="45" t="s">
        <v>124</v>
      </c>
    </row>
    <row r="18">
      <c r="A18" s="45"/>
      <c r="B18" s="45"/>
      <c r="C18" s="45"/>
      <c r="D18" s="45"/>
      <c r="E18" s="45"/>
      <c r="F18" s="45"/>
    </row>
    <row r="19" ht="45.75" customHeight="1">
      <c r="A19" s="45" t="s">
        <v>125</v>
      </c>
    </row>
    <row r="20">
      <c r="A20" s="45"/>
      <c r="B20" s="45"/>
      <c r="C20" s="45"/>
      <c r="D20" s="45"/>
      <c r="E20" s="45"/>
      <c r="F20" s="45"/>
    </row>
    <row r="21" ht="45.75" customHeight="1">
      <c r="A21" s="45" t="s">
        <v>126</v>
      </c>
    </row>
    <row r="22" ht="9.75" customHeight="1"/>
    <row r="23" ht="15.75" customHeight="1">
      <c r="A23" s="45"/>
      <c r="B23" s="45"/>
      <c r="C23" s="45"/>
      <c r="D23" s="45"/>
      <c r="E23" s="45"/>
      <c r="F23" s="45"/>
    </row>
    <row r="24" ht="45.75" customHeight="1">
      <c r="A24" s="45" t="s">
        <v>127</v>
      </c>
    </row>
    <row r="25" ht="15.75" customHeight="1">
      <c r="A25" s="45"/>
      <c r="B25" s="45"/>
      <c r="C25" s="45"/>
      <c r="D25" s="45"/>
      <c r="E25" s="45"/>
      <c r="F25" s="45"/>
    </row>
    <row r="26" ht="33.75" customHeight="1">
      <c r="A26" s="45" t="s">
        <v>128</v>
      </c>
    </row>
    <row r="27" ht="9.75" customHeight="1"/>
    <row r="28" ht="15.75" customHeight="1">
      <c r="A28" s="45"/>
      <c r="B28" s="45"/>
      <c r="C28" s="45"/>
      <c r="D28" s="45"/>
      <c r="E28" s="45"/>
      <c r="F28" s="45"/>
    </row>
    <row r="29" ht="30.0" customHeight="1">
      <c r="A29" s="45" t="s">
        <v>129</v>
      </c>
    </row>
    <row r="30" ht="15.75" customHeight="1">
      <c r="A30" s="45"/>
      <c r="B30" s="45"/>
      <c r="C30" s="45"/>
      <c r="D30" s="45"/>
      <c r="E30" s="45"/>
      <c r="F30" s="45"/>
    </row>
    <row r="31" ht="33.75" customHeight="1">
      <c r="A31" s="45" t="s">
        <v>130</v>
      </c>
    </row>
    <row r="32" ht="15.75" customHeight="1">
      <c r="A32" s="45"/>
      <c r="B32" s="45"/>
      <c r="C32" s="45"/>
      <c r="D32" s="45"/>
      <c r="E32" s="45"/>
      <c r="F32" s="45"/>
    </row>
    <row r="33" ht="33.75" customHeight="1">
      <c r="A33" s="45" t="s">
        <v>131</v>
      </c>
    </row>
    <row r="34" ht="9.75" customHeight="1"/>
    <row r="35" ht="15.75" customHeight="1">
      <c r="A35" s="45"/>
      <c r="B35" s="45"/>
      <c r="C35" s="45"/>
      <c r="D35" s="45"/>
      <c r="E35" s="45"/>
      <c r="F35" s="45"/>
    </row>
    <row r="36" ht="15.75" customHeight="1">
      <c r="A36" s="45"/>
      <c r="B36" s="45"/>
      <c r="C36" s="45"/>
      <c r="D36" s="45"/>
      <c r="E36" s="45"/>
      <c r="F36" s="45"/>
    </row>
    <row r="37" ht="15.75" customHeight="1">
      <c r="A37" s="45"/>
      <c r="B37" s="45"/>
      <c r="C37" s="45"/>
      <c r="D37" s="45"/>
      <c r="E37" s="45"/>
      <c r="F37" s="45"/>
    </row>
    <row r="38" ht="15.75" customHeight="1">
      <c r="A38" s="45"/>
      <c r="B38" s="45"/>
      <c r="C38" s="45"/>
      <c r="D38" s="45"/>
      <c r="E38" s="45"/>
      <c r="F38" s="45"/>
    </row>
    <row r="39" ht="15.75" customHeight="1">
      <c r="A39" s="45"/>
      <c r="B39" s="45"/>
      <c r="C39" s="45"/>
      <c r="D39" s="45"/>
      <c r="E39" s="45"/>
      <c r="F39" s="45"/>
    </row>
    <row r="40" ht="15.75" customHeight="1">
      <c r="A40" s="45"/>
      <c r="B40" s="45"/>
      <c r="C40" s="45"/>
      <c r="D40" s="45"/>
      <c r="E40" s="45"/>
      <c r="F40" s="45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21:F22"/>
    <mergeCell ref="A24:F24"/>
    <mergeCell ref="A26:F27"/>
    <mergeCell ref="A29:F29"/>
    <mergeCell ref="A31:F31"/>
    <mergeCell ref="A33:F34"/>
    <mergeCell ref="A1:G2"/>
    <mergeCell ref="A4:G4"/>
    <mergeCell ref="D5:G5"/>
    <mergeCell ref="A13:G14"/>
    <mergeCell ref="A15:F15"/>
    <mergeCell ref="A17:F17"/>
    <mergeCell ref="A19:F19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2026-01-16T03:12:45Z</dcterms:created>
  <dc:creator>openpyxl</dc:creator>
</cp:coreProperties>
</file>