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NSTRUCCIONES" sheetId="1" r:id="rId4"/>
    <sheet state="visible" name="CIERRE_DIARIO_AYER" sheetId="2" r:id="rId5"/>
    <sheet state="visible" name="LIBERACION_HOY" sheetId="3" r:id="rId6"/>
    <sheet state="visible" name="COMO_USARLO" sheetId="4" r:id="rId7"/>
    <sheet state="visible" name="ACCION_HOY" sheetId="5" r:id="rId8"/>
    <sheet state="visible" name="RETORNO_72H" sheetId="6" r:id="rId9"/>
    <sheet state="visible" name="HISTORIAL" sheetId="7" r:id="rId10"/>
    <sheet state="visible" name="DASHBOARD" sheetId="8" r:id="rId11"/>
  </sheets>
  <definedNames/>
  <calcPr/>
  <extLst>
    <ext uri="GoogleSheetsCustomDataVersion2">
      <go:sheetsCustomData xmlns:go="http://customooxmlschemas.google.com/" r:id="rId12" roundtripDataChecksum="5vJepmS+Y2vE4wc8bLPcQzjf+DTrAiULNVRh3rrQr2o="/>
    </ext>
  </extLst>
</workbook>
</file>

<file path=xl/sharedStrings.xml><?xml version="1.0" encoding="utf-8"?>
<sst xmlns="http://schemas.openxmlformats.org/spreadsheetml/2006/main" count="78" uniqueCount="67">
  <si>
    <t>SISTEMA DIARIO — AYER APARTO → HOY INGRESO (≤72H)</t>
  </si>
  <si>
    <t>OBJETIVO:
Usar una parte de tus ventas de AYER (apartado) para ejecutar HOY una acción concreta que genere ingreso HOY o en máximo 72 horas.
Si no puede regresar en ≤72h, NO se activa.</t>
  </si>
  <si>
    <t>CÓMO USARLA (EN 5 PASOS):
1) Ve a CIERRE_DIARIO_AYER y registra las ventas de cada día (14 días).
2) El sistema calcula automáticamente: Apartado, Protegido y Activable.
3) En LIBERACION_HOY selecciona la fecha de HOY y escribe cuánto quieres usar. Te dirá AUTORIZADO/BLOQUEADO.
4) En ACCION_HOY registra: tipo (dropdown), acción concreta (1 línea) y hora.
5) En RETORNO_72H registra el ingreso que regresó y su hora. El sistema decide: SE REPITE / SE ELIMINA.
REGLAS:
• El 'Apartado Protegido' no se toca.
• Si una acción no regresa, no se repite.
• Este sistema es para ingreso diario: rotación, velocidad y decisión.</t>
  </si>
  <si>
    <t>EJEMPLO RÁPIDO:</t>
  </si>
  <si>
    <t>Ayer vendiste $1,800 → apartas 20% = $360.
El sistema protege 50% del apartado ($180) y libera $180 como ACTIVABLE.
Hoy usas $180 en reposición express y generas $420 el mismo día.
Decisión automática: SE REPITE (porque regresó en ≤72h y recuperó el capital).</t>
  </si>
  <si>
    <t>CIERRE DIARIO (AYER) — REGISTRA 14 DÍAS</t>
  </si>
  <si>
    <t>CONFIG</t>
  </si>
  <si>
    <t>Umbral mínimo de ventas para permitir activación</t>
  </si>
  <si>
    <t>Porcentaje de Apartado Protegido (no se toca)</t>
  </si>
  <si>
    <t>Nota: Edita CONFIG según tu realidad</t>
  </si>
  <si>
    <t>Fecha</t>
  </si>
  <si>
    <t>Ventas del día</t>
  </si>
  <si>
    <t>% Apartado</t>
  </si>
  <si>
    <t>Apartado del día</t>
  </si>
  <si>
    <t>Apartado Protegido</t>
  </si>
  <si>
    <t>Activable HOY</t>
  </si>
  <si>
    <t>Estado</t>
  </si>
  <si>
    <t>Ejemplo (texto)</t>
  </si>
  <si>
    <t>—</t>
  </si>
  <si>
    <t>LIBERACIÓN DE CAPITAL (HOY) — AUTORIZADO O BLOQUEADO</t>
  </si>
  <si>
    <t>Fecha HOY</t>
  </si>
  <si>
    <t>Activable (según AYER)</t>
  </si>
  <si>
    <t>Monto que quieres usar HOY</t>
  </si>
  <si>
    <t>Mensaje</t>
  </si>
  <si>
    <t>Ayer</t>
  </si>
  <si>
    <t>EL CÓMO — 5 FORMAS REALES (SELECCIONABLES)</t>
  </si>
  <si>
    <t>Lista (fuente para dropdown)</t>
  </si>
  <si>
    <t>Reposición acelerada (comprar lo que ya rota)</t>
  </si>
  <si>
    <t>Conversión directa (cierre / envío / incentivo)</t>
  </si>
  <si>
    <t>Reventa express (comprar hoy, vender hoy/mañana)</t>
  </si>
  <si>
    <t>Amplificación (promocionar lo que ya se vendió)</t>
  </si>
  <si>
    <t>Sistema (pagar algo que libera tiempo y vende más)</t>
  </si>
  <si>
    <t>TIP: Si quieres ingreso HOY, prioriza Reposición o Conversión. Si quieres flujo 24–48h, Reventa express.</t>
  </si>
  <si>
    <t>ACCIÓN HOY — CONVIERTE EL APARTADO EN MOVIMIENTO</t>
  </si>
  <si>
    <t>Monto usado</t>
  </si>
  <si>
    <t>Tipo (dropdown)</t>
  </si>
  <si>
    <t>Acción concreta (1 línea)</t>
  </si>
  <si>
    <t>Hora (HH:MM)</t>
  </si>
  <si>
    <t>Monto autorizado</t>
  </si>
  <si>
    <t>Nota</t>
  </si>
  <si>
    <t>Compré 6 piezas del producto que más rota (reposición express)</t>
  </si>
  <si>
    <t>10:30</t>
  </si>
  <si>
    <t>RETORNO (≤72H) — ¿REGRESÓ O NO REGRESÓ?</t>
  </si>
  <si>
    <t>Fecha acción</t>
  </si>
  <si>
    <t>Hora acción</t>
  </si>
  <si>
    <t>Monto activado</t>
  </si>
  <si>
    <t>Fecha ingreso</t>
  </si>
  <si>
    <t>Hora ingreso</t>
  </si>
  <si>
    <t>Ingreso generado</t>
  </si>
  <si>
    <t>Horas transcurridas</t>
  </si>
  <si>
    <t>Diferencia</t>
  </si>
  <si>
    <t>Decisión</t>
  </si>
  <si>
    <t>18:20</t>
  </si>
  <si>
    <t>HISTORIAL — REGISTRO AUTOMÁTICO (1 CICLO)</t>
  </si>
  <si>
    <t>Ventas Ayer</t>
  </si>
  <si>
    <t>Apartado</t>
  </si>
  <si>
    <t>Activable</t>
  </si>
  <si>
    <t>Usado Hoy</t>
  </si>
  <si>
    <t>Tipo</t>
  </si>
  <si>
    <t>Acción</t>
  </si>
  <si>
    <t>Ingreso</t>
  </si>
  <si>
    <t>Horas</t>
  </si>
  <si>
    <t>DASHBOARD — LECTURA RÁPIDA</t>
  </si>
  <si>
    <t>Activable (ayer)</t>
  </si>
  <si>
    <t>Usado hoy</t>
  </si>
  <si>
    <t>Ingreso regresado</t>
  </si>
  <si>
    <t>Mensaje del sistema: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</si>
</sst>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&quot;$&quot;#,##0"/>
    <numFmt numFmtId="165" formatCode="yyyy-mm-dd"/>
    <numFmt numFmtId="166" formatCode="hh:mm"/>
  </numFmts>
  <fonts count="13">
    <font>
      <sz val="11.0"/>
      <color theme="1"/>
      <name val="Calibri"/>
      <scheme val="minor"/>
    </font>
    <font>
      <b/>
      <sz val="20.0"/>
      <color rgb="FFE7EDF6"/>
      <name val="Calibri"/>
      <scheme val="minor"/>
    </font>
    <font/>
    <font>
      <b/>
      <sz val="13.0"/>
      <color rgb="FFE7EDF6"/>
      <name val="Calibri"/>
      <scheme val="minor"/>
    </font>
    <font>
      <sz val="12.0"/>
      <color rgb="FFE7EDF6"/>
      <name val="Calibri"/>
      <scheme val="minor"/>
    </font>
    <font>
      <b/>
      <sz val="12.0"/>
      <color rgb="FFE7EDF6"/>
      <name val="Calibri"/>
      <scheme val="minor"/>
    </font>
    <font>
      <sz val="11.0"/>
      <color rgb="FFE7EDF6"/>
      <name val="Calibri"/>
      <scheme val="minor"/>
    </font>
    <font>
      <b/>
      <sz val="18.0"/>
      <color rgb="FFE7EDF6"/>
      <name val="Calibri"/>
      <scheme val="minor"/>
    </font>
    <font>
      <b/>
      <sz val="11.0"/>
      <color rgb="FFE7EDF6"/>
      <name val="Calibri"/>
      <scheme val="minor"/>
    </font>
    <font>
      <sz val="11.0"/>
      <color theme="1"/>
      <name val="Calibri"/>
    </font>
    <font>
      <sz val="10.0"/>
      <color rgb="FFE7EDF6"/>
      <name val="Calibri"/>
      <scheme val="minor"/>
    </font>
    <font>
      <b/>
      <color rgb="FFE7EDF6"/>
      <name val="Calibri"/>
      <scheme val="minor"/>
    </font>
    <font>
      <b/>
      <sz val="14.0"/>
      <color rgb="FFE7EDF6"/>
      <name val="Calibri"/>
      <scheme val="minor"/>
    </font>
  </fonts>
  <fills count="9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1A1A1A"/>
        <bgColor rgb="FF1A1A1A"/>
      </patternFill>
    </fill>
    <fill>
      <patternFill patternType="solid">
        <fgColor rgb="FF2B2B2B"/>
        <bgColor rgb="FF2B2B2B"/>
      </patternFill>
    </fill>
    <fill>
      <patternFill patternType="solid">
        <fgColor rgb="FF8F00FF"/>
        <bgColor rgb="FF8F00FF"/>
      </patternFill>
    </fill>
    <fill>
      <patternFill patternType="solid">
        <fgColor rgb="FFE7EDF6"/>
        <bgColor rgb="FFE7EDF6"/>
      </patternFill>
    </fill>
    <fill>
      <patternFill patternType="solid">
        <fgColor rgb="FF4169E1"/>
        <bgColor rgb="FF4169E1"/>
      </patternFill>
    </fill>
    <fill>
      <patternFill patternType="solid">
        <fgColor rgb="FF78FF00"/>
        <bgColor rgb="FF78FF00"/>
      </patternFill>
    </fill>
  </fills>
  <borders count="23">
    <border/>
    <border>
      <left/>
      <top/>
      <bottom/>
    </border>
    <border>
      <top/>
      <bottom/>
    </border>
    <border>
      <right/>
      <top/>
      <bottom/>
    </border>
    <border>
      <left/>
      <top/>
    </border>
    <border>
      <top/>
    </border>
    <border>
      <right/>
      <top/>
    </border>
    <border>
      <left/>
      <bottom/>
    </border>
    <border>
      <bottom/>
    </border>
    <border>
      <right/>
      <bottom/>
    </border>
    <border>
      <left/>
    </border>
    <border>
      <right/>
    </border>
    <border>
      <left/>
      <right/>
      <top/>
      <bottom/>
    </border>
    <border>
      <left style="thin">
        <color rgb="FF3A3A3A"/>
      </left>
      <right style="thin">
        <color rgb="FF3A3A3A"/>
      </right>
      <top style="thin">
        <color rgb="FF3A3A3A"/>
      </top>
      <bottom style="thin">
        <color rgb="FF3A3A3A"/>
      </bottom>
    </border>
    <border>
      <left style="thin">
        <color rgb="FF3A3A3A"/>
      </left>
      <top style="thin">
        <color rgb="FF3A3A3A"/>
      </top>
      <bottom style="thin">
        <color rgb="FF3A3A3A"/>
      </bottom>
    </border>
    <border>
      <top style="thin">
        <color rgb="FF3A3A3A"/>
      </top>
      <bottom style="thin">
        <color rgb="FF3A3A3A"/>
      </bottom>
    </border>
    <border>
      <right style="thin">
        <color rgb="FF3A3A3A"/>
      </right>
      <top style="thin">
        <color rgb="FF3A3A3A"/>
      </top>
      <bottom style="thin">
        <color rgb="FF3A3A3A"/>
      </bottom>
    </border>
    <border>
      <left style="thin">
        <color rgb="FF3A3A3A"/>
      </left>
      <top style="thin">
        <color rgb="FF3A3A3A"/>
      </top>
    </border>
    <border>
      <top style="thin">
        <color rgb="FF3A3A3A"/>
      </top>
    </border>
    <border>
      <right style="thin">
        <color rgb="FF3A3A3A"/>
      </right>
      <top style="thin">
        <color rgb="FF3A3A3A"/>
      </top>
    </border>
    <border>
      <left style="thin">
        <color rgb="FF3A3A3A"/>
      </left>
      <bottom style="thin">
        <color rgb="FF3A3A3A"/>
      </bottom>
    </border>
    <border>
      <bottom style="thin">
        <color rgb="FF3A3A3A"/>
      </bottom>
    </border>
    <border>
      <right style="thin">
        <color rgb="FF3A3A3A"/>
      </right>
      <bottom style="thin">
        <color rgb="FF3A3A3A"/>
      </bottom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left" shrinkToFit="0" vertical="top" wrapText="1"/>
    </xf>
    <xf borderId="5" fillId="0" fontId="2" numFmtId="0" xfId="0" applyBorder="1" applyFont="1"/>
    <xf borderId="6" fillId="0" fontId="2" numFmtId="0" xfId="0" applyBorder="1" applyFont="1"/>
    <xf borderId="7" fillId="0" fontId="2" numFmtId="0" xfId="0" applyBorder="1" applyFont="1"/>
    <xf borderId="8" fillId="0" fontId="2" numFmtId="0" xfId="0" applyBorder="1" applyFont="1"/>
    <xf borderId="9" fillId="0" fontId="2" numFmtId="0" xfId="0" applyBorder="1" applyFont="1"/>
    <xf borderId="4" fillId="4" fontId="4" numFmtId="0" xfId="0" applyAlignment="1" applyBorder="1" applyFill="1" applyFont="1">
      <alignment horizontal="left" shrinkToFit="0" vertical="top" wrapText="1"/>
    </xf>
    <xf borderId="10" fillId="0" fontId="2" numFmtId="0" xfId="0" applyBorder="1" applyFont="1"/>
    <xf borderId="11" fillId="0" fontId="2" numFmtId="0" xfId="0" applyBorder="1" applyFont="1"/>
    <xf borderId="12" fillId="2" fontId="5" numFmtId="0" xfId="0" applyAlignment="1" applyBorder="1" applyFont="1">
      <alignment horizontal="left" vertical="center"/>
    </xf>
    <xf borderId="4" fillId="4" fontId="6" numFmtId="0" xfId="0" applyAlignment="1" applyBorder="1" applyFont="1">
      <alignment horizontal="left" shrinkToFit="0" vertical="top" wrapText="1"/>
    </xf>
    <xf borderId="1" fillId="2" fontId="7" numFmtId="0" xfId="0" applyAlignment="1" applyBorder="1" applyFont="1">
      <alignment horizontal="center" vertical="center"/>
    </xf>
    <xf borderId="12" fillId="5" fontId="5" numFmtId="0" xfId="0" applyAlignment="1" applyBorder="1" applyFill="1" applyFont="1">
      <alignment horizontal="center" vertical="center"/>
    </xf>
    <xf borderId="1" fillId="3" fontId="8" numFmtId="0" xfId="0" applyAlignment="1" applyBorder="1" applyFont="1">
      <alignment horizontal="left" vertical="center"/>
    </xf>
    <xf borderId="12" fillId="6" fontId="9" numFmtId="164" xfId="0" applyAlignment="1" applyBorder="1" applyFill="1" applyFont="1" applyNumberFormat="1">
      <alignment horizontal="center"/>
    </xf>
    <xf borderId="12" fillId="6" fontId="9" numFmtId="9" xfId="0" applyAlignment="1" applyBorder="1" applyFont="1" applyNumberFormat="1">
      <alignment horizontal="center"/>
    </xf>
    <xf borderId="1" fillId="4" fontId="10" numFmtId="0" xfId="0" applyAlignment="1" applyBorder="1" applyFont="1">
      <alignment horizontal="center" vertical="center"/>
    </xf>
    <xf borderId="13" fillId="7" fontId="11" numFmtId="0" xfId="0" applyAlignment="1" applyBorder="1" applyFill="1" applyFont="1">
      <alignment horizontal="center" shrinkToFit="0" vertical="center" wrapText="1"/>
    </xf>
    <xf borderId="13" fillId="0" fontId="9" numFmtId="165" xfId="0" applyAlignment="1" applyBorder="1" applyFont="1" applyNumberFormat="1">
      <alignment horizontal="center" shrinkToFit="0" vertical="center" wrapText="1"/>
    </xf>
    <xf borderId="13" fillId="0" fontId="9" numFmtId="164" xfId="0" applyAlignment="1" applyBorder="1" applyFont="1" applyNumberFormat="1">
      <alignment horizontal="center" shrinkToFit="0" vertical="center" wrapText="1"/>
    </xf>
    <xf borderId="13" fillId="0" fontId="9" numFmtId="9" xfId="0" applyAlignment="1" applyBorder="1" applyFont="1" applyNumberFormat="1">
      <alignment horizontal="center" shrinkToFit="0" vertical="center" wrapText="1"/>
    </xf>
    <xf borderId="13" fillId="0" fontId="9" numFmtId="0" xfId="0" applyAlignment="1" applyBorder="1" applyFont="1">
      <alignment horizontal="center" shrinkToFit="0" vertical="center" wrapText="1"/>
    </xf>
    <xf borderId="13" fillId="4" fontId="11" numFmtId="0" xfId="0" applyAlignment="1" applyBorder="1" applyFont="1">
      <alignment horizontal="center"/>
    </xf>
    <xf borderId="13" fillId="6" fontId="9" numFmtId="165" xfId="0" applyAlignment="1" applyBorder="1" applyFont="1" applyNumberFormat="1">
      <alignment horizontal="center" shrinkToFit="0" vertical="center" wrapText="1"/>
    </xf>
    <xf borderId="13" fillId="6" fontId="9" numFmtId="164" xfId="0" applyAlignment="1" applyBorder="1" applyFont="1" applyNumberFormat="1">
      <alignment horizontal="center" shrinkToFit="0" vertical="center" wrapText="1"/>
    </xf>
    <xf borderId="13" fillId="6" fontId="9" numFmtId="0" xfId="0" applyAlignment="1" applyBorder="1" applyFont="1">
      <alignment horizontal="center" shrinkToFit="0" vertical="center" wrapText="1"/>
    </xf>
    <xf borderId="13" fillId="0" fontId="9" numFmtId="165" xfId="0" applyAlignment="1" applyBorder="1" applyFont="1" applyNumberFormat="1">
      <alignment horizontal="center"/>
    </xf>
    <xf borderId="13" fillId="5" fontId="11" numFmtId="0" xfId="0" applyAlignment="1" applyBorder="1" applyFont="1">
      <alignment horizontal="center"/>
    </xf>
    <xf borderId="13" fillId="6" fontId="9" numFmtId="0" xfId="0" applyAlignment="1" applyBorder="1" applyFont="1">
      <alignment horizontal="left" shrinkToFit="0" vertical="center" wrapText="1"/>
    </xf>
    <xf borderId="12" fillId="3" fontId="8" numFmtId="0" xfId="0" applyAlignment="1" applyBorder="1" applyFont="1">
      <alignment horizontal="left" shrinkToFit="0" vertical="center" wrapText="1"/>
    </xf>
    <xf borderId="13" fillId="6" fontId="9" numFmtId="166" xfId="0" applyAlignment="1" applyBorder="1" applyFont="1" applyNumberFormat="1">
      <alignment horizontal="center" shrinkToFit="0" vertical="center" wrapText="1"/>
    </xf>
    <xf borderId="14" fillId="5" fontId="5" numFmtId="0" xfId="0" applyAlignment="1" applyBorder="1" applyFont="1">
      <alignment horizontal="center" vertical="center"/>
    </xf>
    <xf borderId="15" fillId="0" fontId="2" numFmtId="0" xfId="0" applyBorder="1" applyFont="1"/>
    <xf borderId="16" fillId="0" fontId="2" numFmtId="0" xfId="0" applyBorder="1" applyFont="1"/>
    <xf borderId="14" fillId="7" fontId="5" numFmtId="0" xfId="0" applyAlignment="1" applyBorder="1" applyFont="1">
      <alignment horizontal="center" vertical="center"/>
    </xf>
    <xf borderId="17" fillId="3" fontId="1" numFmtId="164" xfId="0" applyAlignment="1" applyBorder="1" applyFont="1" applyNumberFormat="1">
      <alignment horizontal="center" vertical="center"/>
    </xf>
    <xf borderId="18" fillId="0" fontId="2" numFmtId="0" xfId="0" applyBorder="1" applyFont="1"/>
    <xf borderId="19" fillId="0" fontId="2" numFmtId="0" xfId="0" applyBorder="1" applyFont="1"/>
    <xf borderId="20" fillId="0" fontId="2" numFmtId="0" xfId="0" applyBorder="1" applyFont="1"/>
    <xf borderId="21" fillId="0" fontId="2" numFmtId="0" xfId="0" applyBorder="1" applyFont="1"/>
    <xf borderId="22" fillId="0" fontId="2" numFmtId="0" xfId="0" applyBorder="1" applyFont="1"/>
    <xf borderId="14" fillId="8" fontId="5" numFmtId="0" xfId="0" applyAlignment="1" applyBorder="1" applyFill="1" applyFont="1">
      <alignment horizontal="center" vertical="center"/>
    </xf>
    <xf borderId="14" fillId="4" fontId="5" numFmtId="0" xfId="0" applyAlignment="1" applyBorder="1" applyFont="1">
      <alignment horizontal="center" vertical="center"/>
    </xf>
    <xf borderId="17" fillId="3" fontId="1" numFmtId="0" xfId="0" applyAlignment="1" applyBorder="1" applyFont="1">
      <alignment horizontal="center" vertical="center"/>
    </xf>
    <xf borderId="4" fillId="3" fontId="12" numFmtId="0" xfId="0" applyAlignment="1" applyBorder="1" applyFont="1">
      <alignment horizontal="left" shrinkToFit="0" vertical="center" wrapText="1"/>
    </xf>
  </cellXfs>
  <cellStyles count="1">
    <cellStyle xfId="0" name="Normal" builtinId="0"/>
  </cellStyles>
  <dxfs count="2">
    <dxf>
      <font/>
      <fill>
        <patternFill patternType="solid">
          <fgColor rgb="FF78FF00"/>
          <bgColor rgb="FF78FF00"/>
        </patternFill>
      </fill>
      <border/>
    </dxf>
    <dxf>
      <font/>
      <fill>
        <patternFill patternType="solid">
          <fgColor rgb="FFFF2D2D"/>
          <bgColor rgb="FFFF2D2D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2" Type="http://customschemas.google.com/relationships/workbookmetadata" Target="metadata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2.0" topLeftCell="A3" activePane="bottomLeft" state="frozen"/>
      <selection activeCell="B4" sqref="B4" pane="bottomLeft"/>
    </sheetView>
  </sheetViews>
  <sheetFormatPr customHeight="1" defaultColWidth="14.43" defaultRowHeight="15.0"/>
  <cols>
    <col customWidth="1" min="1" max="6" width="18.0"/>
    <col customWidth="1" min="7" max="26" width="8.71"/>
  </cols>
  <sheetData>
    <row r="1" ht="33.75" customHeight="1">
      <c r="A1" s="1" t="s">
        <v>0</v>
      </c>
      <c r="B1" s="2"/>
      <c r="C1" s="2"/>
      <c r="D1" s="2"/>
      <c r="E1" s="2"/>
      <c r="F1" s="3"/>
    </row>
    <row r="3" ht="63.75" customHeight="1">
      <c r="A3" s="4" t="s">
        <v>1</v>
      </c>
      <c r="B3" s="5"/>
      <c r="C3" s="5"/>
      <c r="D3" s="5"/>
      <c r="E3" s="5"/>
      <c r="F3" s="6"/>
    </row>
    <row r="4" ht="9.75" customHeight="1">
      <c r="A4" s="7"/>
      <c r="B4" s="8"/>
      <c r="C4" s="8"/>
      <c r="D4" s="8"/>
      <c r="E4" s="8"/>
      <c r="F4" s="9"/>
    </row>
    <row r="6" ht="159.75" customHeight="1">
      <c r="A6" s="10" t="s">
        <v>2</v>
      </c>
      <c r="B6" s="5"/>
      <c r="C6" s="5"/>
      <c r="D6" s="5"/>
      <c r="E6" s="5"/>
      <c r="F6" s="6"/>
    </row>
    <row r="7">
      <c r="A7" s="11"/>
      <c r="F7" s="12"/>
    </row>
    <row r="8">
      <c r="A8" s="11"/>
      <c r="F8" s="12"/>
    </row>
    <row r="9">
      <c r="A9" s="11"/>
      <c r="F9" s="12"/>
    </row>
    <row r="10">
      <c r="A10" s="11"/>
      <c r="F10" s="12"/>
    </row>
    <row r="11">
      <c r="A11" s="11"/>
      <c r="F11" s="12"/>
    </row>
    <row r="12">
      <c r="A12" s="7"/>
      <c r="B12" s="8"/>
      <c r="C12" s="8"/>
      <c r="D12" s="8"/>
      <c r="E12" s="8"/>
      <c r="F12" s="9"/>
    </row>
    <row r="14">
      <c r="A14" s="13" t="s">
        <v>3</v>
      </c>
    </row>
    <row r="15" ht="60.0" customHeight="1">
      <c r="A15" s="14" t="s">
        <v>4</v>
      </c>
      <c r="B15" s="5"/>
      <c r="C15" s="5"/>
      <c r="D15" s="5"/>
      <c r="E15" s="5"/>
      <c r="F15" s="6"/>
    </row>
    <row r="16" ht="9.75" customHeight="1">
      <c r="A16" s="11"/>
      <c r="F16" s="12"/>
    </row>
    <row r="17" ht="9.75" customHeight="1">
      <c r="A17" s="7"/>
      <c r="B17" s="8"/>
      <c r="C17" s="8"/>
      <c r="D17" s="8"/>
      <c r="E17" s="8"/>
      <c r="F17" s="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4">
    <mergeCell ref="A1:F1"/>
    <mergeCell ref="A3:F4"/>
    <mergeCell ref="A6:F12"/>
    <mergeCell ref="A15:F17"/>
  </mergeCells>
  <printOptions/>
  <pageMargins bottom="1.0" footer="0.0" header="0.0" left="0.75" right="0.75" top="1.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5.0" topLeftCell="A6" activePane="bottomLeft" state="frozen"/>
      <selection activeCell="B7" sqref="B7" pane="bottomLeft"/>
    </sheetView>
  </sheetViews>
  <sheetFormatPr customHeight="1" defaultColWidth="14.43" defaultRowHeight="15.0"/>
  <cols>
    <col customWidth="1" min="1" max="1" width="13.0"/>
    <col customWidth="1" min="2" max="2" width="16.0"/>
    <col customWidth="1" min="3" max="3" width="11.0"/>
    <col customWidth="1" min="4" max="4" width="15.0"/>
    <col customWidth="1" min="5" max="5" width="18.0"/>
    <col customWidth="1" min="6" max="6" width="14.0"/>
    <col customWidth="1" min="7" max="7" width="12.0"/>
    <col customWidth="1" min="8" max="8" width="22.0"/>
    <col customWidth="1" min="9" max="11" width="6.0"/>
    <col customWidth="1" min="12" max="26" width="8.71"/>
  </cols>
  <sheetData>
    <row r="1" ht="30.0" customHeight="1">
      <c r="A1" s="15" t="s">
        <v>5</v>
      </c>
      <c r="B1" s="2"/>
      <c r="C1" s="2"/>
      <c r="D1" s="2"/>
      <c r="E1" s="2"/>
      <c r="F1" s="2"/>
      <c r="G1" s="2"/>
      <c r="H1" s="2"/>
      <c r="I1" s="2"/>
      <c r="J1" s="2"/>
      <c r="K1" s="3"/>
    </row>
    <row r="3">
      <c r="A3" s="16" t="s">
        <v>6</v>
      </c>
      <c r="B3" s="17" t="s">
        <v>7</v>
      </c>
      <c r="C3" s="2"/>
      <c r="D3" s="3"/>
      <c r="E3" s="18">
        <v>300.0</v>
      </c>
      <c r="F3" s="17" t="s">
        <v>8</v>
      </c>
      <c r="G3" s="2"/>
      <c r="H3" s="3"/>
      <c r="I3" s="19">
        <v>0.5</v>
      </c>
      <c r="J3" s="20" t="s">
        <v>9</v>
      </c>
      <c r="K3" s="3"/>
    </row>
    <row r="5" ht="27.75" customHeight="1">
      <c r="A5" s="21" t="s">
        <v>10</v>
      </c>
      <c r="B5" s="21" t="s">
        <v>11</v>
      </c>
      <c r="C5" s="21" t="s">
        <v>12</v>
      </c>
      <c r="D5" s="21" t="s">
        <v>13</v>
      </c>
      <c r="E5" s="21" t="s">
        <v>14</v>
      </c>
      <c r="F5" s="21" t="s">
        <v>15</v>
      </c>
      <c r="G5" s="21" t="s">
        <v>16</v>
      </c>
      <c r="H5" s="21" t="s">
        <v>17</v>
      </c>
      <c r="I5" s="21" t="s">
        <v>18</v>
      </c>
      <c r="J5" s="21" t="s">
        <v>18</v>
      </c>
      <c r="K5" s="21" t="s">
        <v>18</v>
      </c>
    </row>
    <row r="6" ht="21.75" customHeight="1">
      <c r="A6" s="22">
        <v>46038.0</v>
      </c>
      <c r="B6" s="23">
        <v>950.0</v>
      </c>
      <c r="C6" s="24">
        <v>0.2</v>
      </c>
      <c r="D6" s="23">
        <f t="shared" ref="D6:D19" si="1">B6*C6</f>
        <v>190</v>
      </c>
      <c r="E6" s="23">
        <f t="shared" ref="E6:E19" si="2">D6*$I$3</f>
        <v>95</v>
      </c>
      <c r="F6" s="23">
        <f t="shared" ref="F6:F19" si="3">IF(B6&lt;$E$3,0,MAX(0,D6-E6))</f>
        <v>95</v>
      </c>
      <c r="G6" s="25" t="str">
        <f t="shared" ref="G6:G19" si="4">IF(B6="","",IF(F6=0,"PROTEGER","ACTIVAR"))</f>
        <v>ACTIVAR</v>
      </c>
      <c r="H6" s="25" t="str">
        <f t="shared" ref="H6:H19" si="5">IF(B6="","",IF(F6=0,"Hoy NO se activa.","Hay capital activable."))</f>
        <v>Hay capital activable.</v>
      </c>
    </row>
    <row r="7" ht="21.75" customHeight="1">
      <c r="A7" s="22">
        <v>46039.0</v>
      </c>
      <c r="B7" s="23">
        <v>780.0</v>
      </c>
      <c r="C7" s="24">
        <v>0.2</v>
      </c>
      <c r="D7" s="23">
        <f t="shared" si="1"/>
        <v>156</v>
      </c>
      <c r="E7" s="23">
        <f t="shared" si="2"/>
        <v>78</v>
      </c>
      <c r="F7" s="23">
        <f t="shared" si="3"/>
        <v>78</v>
      </c>
      <c r="G7" s="25" t="str">
        <f t="shared" si="4"/>
        <v>ACTIVAR</v>
      </c>
      <c r="H7" s="25" t="str">
        <f t="shared" si="5"/>
        <v>Hay capital activable.</v>
      </c>
    </row>
    <row r="8" ht="21.75" customHeight="1">
      <c r="A8" s="22">
        <v>46040.0</v>
      </c>
      <c r="B8" s="23">
        <v>1200.0</v>
      </c>
      <c r="C8" s="24">
        <v>0.2</v>
      </c>
      <c r="D8" s="23">
        <f t="shared" si="1"/>
        <v>240</v>
      </c>
      <c r="E8" s="23">
        <f t="shared" si="2"/>
        <v>120</v>
      </c>
      <c r="F8" s="23">
        <f t="shared" si="3"/>
        <v>120</v>
      </c>
      <c r="G8" s="25" t="str">
        <f t="shared" si="4"/>
        <v>ACTIVAR</v>
      </c>
      <c r="H8" s="25" t="str">
        <f t="shared" si="5"/>
        <v>Hay capital activable.</v>
      </c>
    </row>
    <row r="9" ht="21.75" customHeight="1">
      <c r="A9" s="22">
        <v>46041.0</v>
      </c>
      <c r="B9" s="23">
        <v>640.0</v>
      </c>
      <c r="C9" s="24">
        <v>0.2</v>
      </c>
      <c r="D9" s="23">
        <f t="shared" si="1"/>
        <v>128</v>
      </c>
      <c r="E9" s="23">
        <f t="shared" si="2"/>
        <v>64</v>
      </c>
      <c r="F9" s="23">
        <f t="shared" si="3"/>
        <v>64</v>
      </c>
      <c r="G9" s="25" t="str">
        <f t="shared" si="4"/>
        <v>ACTIVAR</v>
      </c>
      <c r="H9" s="25" t="str">
        <f t="shared" si="5"/>
        <v>Hay capital activable.</v>
      </c>
    </row>
    <row r="10" ht="21.75" customHeight="1">
      <c r="A10" s="22">
        <v>46042.0</v>
      </c>
      <c r="B10" s="23">
        <v>430.0</v>
      </c>
      <c r="C10" s="24">
        <v>0.2</v>
      </c>
      <c r="D10" s="23">
        <f t="shared" si="1"/>
        <v>86</v>
      </c>
      <c r="E10" s="23">
        <f t="shared" si="2"/>
        <v>43</v>
      </c>
      <c r="F10" s="23">
        <f t="shared" si="3"/>
        <v>43</v>
      </c>
      <c r="G10" s="25" t="str">
        <f t="shared" si="4"/>
        <v>ACTIVAR</v>
      </c>
      <c r="H10" s="25" t="str">
        <f t="shared" si="5"/>
        <v>Hay capital activable.</v>
      </c>
    </row>
    <row r="11" ht="21.75" customHeight="1">
      <c r="A11" s="22">
        <v>46043.0</v>
      </c>
      <c r="B11" s="23">
        <v>1500.0</v>
      </c>
      <c r="C11" s="24">
        <v>0.2</v>
      </c>
      <c r="D11" s="23">
        <f t="shared" si="1"/>
        <v>300</v>
      </c>
      <c r="E11" s="23">
        <f t="shared" si="2"/>
        <v>150</v>
      </c>
      <c r="F11" s="23">
        <f t="shared" si="3"/>
        <v>150</v>
      </c>
      <c r="G11" s="25" t="str">
        <f t="shared" si="4"/>
        <v>ACTIVAR</v>
      </c>
      <c r="H11" s="25" t="str">
        <f t="shared" si="5"/>
        <v>Hay capital activable.</v>
      </c>
    </row>
    <row r="12" ht="21.75" customHeight="1">
      <c r="A12" s="22">
        <v>46044.0</v>
      </c>
      <c r="B12" s="23">
        <v>980.0</v>
      </c>
      <c r="C12" s="24">
        <v>0.2</v>
      </c>
      <c r="D12" s="23">
        <f t="shared" si="1"/>
        <v>196</v>
      </c>
      <c r="E12" s="23">
        <f t="shared" si="2"/>
        <v>98</v>
      </c>
      <c r="F12" s="23">
        <f t="shared" si="3"/>
        <v>98</v>
      </c>
      <c r="G12" s="25" t="str">
        <f t="shared" si="4"/>
        <v>ACTIVAR</v>
      </c>
      <c r="H12" s="25" t="str">
        <f t="shared" si="5"/>
        <v>Hay capital activable.</v>
      </c>
    </row>
    <row r="13" ht="21.75" customHeight="1">
      <c r="A13" s="22">
        <v>46045.0</v>
      </c>
      <c r="B13" s="23">
        <v>520.0</v>
      </c>
      <c r="C13" s="24">
        <v>0.2</v>
      </c>
      <c r="D13" s="23">
        <f t="shared" si="1"/>
        <v>104</v>
      </c>
      <c r="E13" s="23">
        <f t="shared" si="2"/>
        <v>52</v>
      </c>
      <c r="F13" s="23">
        <f t="shared" si="3"/>
        <v>52</v>
      </c>
      <c r="G13" s="25" t="str">
        <f t="shared" si="4"/>
        <v>ACTIVAR</v>
      </c>
      <c r="H13" s="25" t="str">
        <f t="shared" si="5"/>
        <v>Hay capital activable.</v>
      </c>
    </row>
    <row r="14" ht="21.75" customHeight="1">
      <c r="A14" s="22">
        <v>46046.0</v>
      </c>
      <c r="B14" s="23">
        <v>2100.0</v>
      </c>
      <c r="C14" s="24">
        <v>0.2</v>
      </c>
      <c r="D14" s="23">
        <f t="shared" si="1"/>
        <v>420</v>
      </c>
      <c r="E14" s="23">
        <f t="shared" si="2"/>
        <v>210</v>
      </c>
      <c r="F14" s="23">
        <f t="shared" si="3"/>
        <v>210</v>
      </c>
      <c r="G14" s="25" t="str">
        <f t="shared" si="4"/>
        <v>ACTIVAR</v>
      </c>
      <c r="H14" s="25" t="str">
        <f t="shared" si="5"/>
        <v>Hay capital activable.</v>
      </c>
    </row>
    <row r="15" ht="21.75" customHeight="1">
      <c r="A15" s="22">
        <v>46047.0</v>
      </c>
      <c r="B15" s="23">
        <v>880.0</v>
      </c>
      <c r="C15" s="24">
        <v>0.2</v>
      </c>
      <c r="D15" s="23">
        <f t="shared" si="1"/>
        <v>176</v>
      </c>
      <c r="E15" s="23">
        <f t="shared" si="2"/>
        <v>88</v>
      </c>
      <c r="F15" s="23">
        <f t="shared" si="3"/>
        <v>88</v>
      </c>
      <c r="G15" s="25" t="str">
        <f t="shared" si="4"/>
        <v>ACTIVAR</v>
      </c>
      <c r="H15" s="25" t="str">
        <f t="shared" si="5"/>
        <v>Hay capital activable.</v>
      </c>
    </row>
    <row r="16" ht="21.75" customHeight="1">
      <c r="A16" s="22">
        <v>46048.0</v>
      </c>
      <c r="B16" s="23">
        <v>300.0</v>
      </c>
      <c r="C16" s="24">
        <v>0.2</v>
      </c>
      <c r="D16" s="23">
        <f t="shared" si="1"/>
        <v>60</v>
      </c>
      <c r="E16" s="23">
        <f t="shared" si="2"/>
        <v>30</v>
      </c>
      <c r="F16" s="23">
        <f t="shared" si="3"/>
        <v>30</v>
      </c>
      <c r="G16" s="25" t="str">
        <f t="shared" si="4"/>
        <v>ACTIVAR</v>
      </c>
      <c r="H16" s="25" t="str">
        <f t="shared" si="5"/>
        <v>Hay capital activable.</v>
      </c>
    </row>
    <row r="17" ht="21.75" customHeight="1">
      <c r="A17" s="22">
        <v>46049.0</v>
      </c>
      <c r="B17" s="23">
        <v>1650.0</v>
      </c>
      <c r="C17" s="24">
        <v>0.2</v>
      </c>
      <c r="D17" s="23">
        <f t="shared" si="1"/>
        <v>330</v>
      </c>
      <c r="E17" s="23">
        <f t="shared" si="2"/>
        <v>165</v>
      </c>
      <c r="F17" s="23">
        <f t="shared" si="3"/>
        <v>165</v>
      </c>
      <c r="G17" s="25" t="str">
        <f t="shared" si="4"/>
        <v>ACTIVAR</v>
      </c>
      <c r="H17" s="25" t="str">
        <f t="shared" si="5"/>
        <v>Hay capital activable.</v>
      </c>
    </row>
    <row r="18" ht="21.75" customHeight="1">
      <c r="A18" s="22">
        <v>46050.0</v>
      </c>
      <c r="B18" s="23">
        <v>1050.0</v>
      </c>
      <c r="C18" s="24">
        <v>0.2</v>
      </c>
      <c r="D18" s="23">
        <f t="shared" si="1"/>
        <v>210</v>
      </c>
      <c r="E18" s="23">
        <f t="shared" si="2"/>
        <v>105</v>
      </c>
      <c r="F18" s="23">
        <f t="shared" si="3"/>
        <v>105</v>
      </c>
      <c r="G18" s="25" t="str">
        <f t="shared" si="4"/>
        <v>ACTIVAR</v>
      </c>
      <c r="H18" s="25" t="str">
        <f t="shared" si="5"/>
        <v>Hay capital activable.</v>
      </c>
    </row>
    <row r="19" ht="21.75" customHeight="1">
      <c r="A19" s="22">
        <v>46051.0</v>
      </c>
      <c r="B19" s="23">
        <v>1800.0</v>
      </c>
      <c r="C19" s="24">
        <v>0.2</v>
      </c>
      <c r="D19" s="23">
        <f t="shared" si="1"/>
        <v>360</v>
      </c>
      <c r="E19" s="23">
        <f t="shared" si="2"/>
        <v>180</v>
      </c>
      <c r="F19" s="23">
        <f t="shared" si="3"/>
        <v>180</v>
      </c>
      <c r="G19" s="25" t="str">
        <f t="shared" si="4"/>
        <v>ACTIVAR</v>
      </c>
      <c r="H19" s="25" t="str">
        <f t="shared" si="5"/>
        <v>Hay capital activable.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4">
    <mergeCell ref="A1:K1"/>
    <mergeCell ref="B3:D3"/>
    <mergeCell ref="F3:H3"/>
    <mergeCell ref="J3:K3"/>
  </mergeCells>
  <conditionalFormatting sqref="G6:G19">
    <cfRule type="expression" dxfId="0" priority="1" stopIfTrue="1">
      <formula>G6="ACTIVAR"</formula>
    </cfRule>
  </conditionalFormatting>
  <conditionalFormatting sqref="G6:G19">
    <cfRule type="expression" dxfId="1" priority="2" stopIfTrue="1">
      <formula>G6="PROTEGER"</formula>
    </cfRule>
  </conditionalFormatting>
  <printOptions/>
  <pageMargins bottom="1.0" footer="0.0" header="0.0" left="0.75" right="0.75" top="1.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3.0" topLeftCell="A4" activePane="bottomLeft" state="frozen"/>
      <selection activeCell="B5" sqref="B5" pane="bottomLeft"/>
    </sheetView>
  </sheetViews>
  <sheetFormatPr customHeight="1" defaultColWidth="14.43" defaultRowHeight="15.0"/>
  <cols>
    <col customWidth="1" min="1" max="1" width="14.0"/>
    <col customWidth="1" min="2" max="2" width="20.0"/>
    <col customWidth="1" min="3" max="3" width="24.0"/>
    <col customWidth="1" min="4" max="4" width="14.0"/>
    <col customWidth="1" min="5" max="5" width="36.0"/>
    <col customWidth="1" min="6" max="6" width="12.0"/>
    <col customWidth="1" min="7" max="26" width="8.71"/>
  </cols>
  <sheetData>
    <row r="1" ht="30.0" customHeight="1">
      <c r="A1" s="15" t="s">
        <v>19</v>
      </c>
      <c r="B1" s="2"/>
      <c r="C1" s="2"/>
      <c r="D1" s="2"/>
      <c r="E1" s="2"/>
      <c r="F1" s="3"/>
    </row>
    <row r="3" ht="25.5" customHeight="1">
      <c r="A3" s="21" t="s">
        <v>20</v>
      </c>
      <c r="B3" s="21" t="s">
        <v>21</v>
      </c>
      <c r="C3" s="21" t="s">
        <v>22</v>
      </c>
      <c r="D3" s="21" t="s">
        <v>16</v>
      </c>
      <c r="E3" s="21" t="s">
        <v>23</v>
      </c>
      <c r="F3" s="26" t="s">
        <v>24</v>
      </c>
    </row>
    <row r="4" ht="21.75" customHeight="1">
      <c r="A4" s="27">
        <v>46052.0</v>
      </c>
      <c r="B4" s="28">
        <f t="array" ref="B4">IFERROR(INDEX(CIERRE_DIARIO_AYER!$F$6:$F$19,MATCH($F4,CIERRE_DIARIO_AYER!$A$6:$A$19,0)),0)</f>
        <v>180</v>
      </c>
      <c r="C4" s="28">
        <v>180.0</v>
      </c>
      <c r="D4" s="29" t="str">
        <f>IF(C4="","",IF(C4&lt;=B4,"AUTORIZADO","BLOQUEADO"))</f>
        <v>AUTORIZADO</v>
      </c>
      <c r="E4" s="29" t="str">
        <f>IF(D4="","",IF(D4="AUTORIZADO","ÚSALO CON ACCIÓN CONCRETA HOY.","NO DISPONIBLE: baja el monto o protege."))</f>
        <v>ÚSALO CON ACCIÓN CONCRETA HOY.</v>
      </c>
      <c r="F4" s="30">
        <f>A4-1</f>
        <v>46051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F1"/>
  </mergeCells>
  <conditionalFormatting sqref="D4">
    <cfRule type="cellIs" dxfId="0" priority="1" operator="equal">
      <formula>"AUTORIZADO"</formula>
    </cfRule>
  </conditionalFormatting>
  <conditionalFormatting sqref="D4">
    <cfRule type="cellIs" dxfId="1" priority="2" operator="equal">
      <formula>"BLOQUEADO"</formula>
    </cfRule>
  </conditionalFormatting>
  <printOptions/>
  <pageMargins bottom="1.0" footer="0.0" header="0.0" left="0.75" right="0.75" top="1.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3.0" topLeftCell="A4" activePane="bottomLeft" state="frozen"/>
      <selection activeCell="B5" sqref="B5" pane="bottomLeft"/>
    </sheetView>
  </sheetViews>
  <sheetFormatPr customHeight="1" defaultColWidth="14.43" defaultRowHeight="15.0"/>
  <cols>
    <col customWidth="1" min="1" max="1" width="58.0"/>
    <col customWidth="1" min="2" max="6" width="2.0"/>
    <col customWidth="1" min="7" max="26" width="8.71"/>
  </cols>
  <sheetData>
    <row r="1" ht="30.0" customHeight="1">
      <c r="A1" s="15" t="s">
        <v>25</v>
      </c>
      <c r="B1" s="2"/>
      <c r="C1" s="2"/>
      <c r="D1" s="2"/>
      <c r="E1" s="2"/>
      <c r="F1" s="3"/>
    </row>
    <row r="3">
      <c r="A3" s="31" t="s">
        <v>26</v>
      </c>
    </row>
    <row r="4" ht="25.5" customHeight="1">
      <c r="A4" s="32" t="s">
        <v>27</v>
      </c>
    </row>
    <row r="5" ht="25.5" customHeight="1">
      <c r="A5" s="32" t="s">
        <v>28</v>
      </c>
    </row>
    <row r="6" ht="25.5" customHeight="1">
      <c r="A6" s="32" t="s">
        <v>29</v>
      </c>
    </row>
    <row r="7" ht="25.5" customHeight="1">
      <c r="A7" s="32" t="s">
        <v>30</v>
      </c>
    </row>
    <row r="8" ht="25.5" customHeight="1">
      <c r="A8" s="32" t="s">
        <v>31</v>
      </c>
    </row>
    <row r="10" ht="31.5" customHeight="1">
      <c r="A10" s="33" t="s">
        <v>32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F1"/>
  </mergeCells>
  <printOptions/>
  <pageMargins bottom="1.0" footer="0.0" header="0.0" left="0.75" right="0.75" top="1.0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3.0" topLeftCell="A4" activePane="bottomLeft" state="frozen"/>
      <selection activeCell="B5" sqref="B5" pane="bottomLeft"/>
    </sheetView>
  </sheetViews>
  <sheetFormatPr customHeight="1" defaultColWidth="14.43" defaultRowHeight="15.0"/>
  <cols>
    <col customWidth="1" min="1" max="1" width="12.0"/>
    <col customWidth="1" min="2" max="2" width="14.0"/>
    <col customWidth="1" min="3" max="3" width="34.0"/>
    <col customWidth="1" min="4" max="4" width="40.0"/>
    <col customWidth="1" min="5" max="5" width="12.0"/>
    <col customWidth="1" min="6" max="6" width="16.0"/>
    <col customWidth="1" min="7" max="7" width="10.0"/>
    <col customWidth="1" min="8" max="8" width="18.0"/>
    <col customWidth="1" min="9" max="26" width="8.71"/>
  </cols>
  <sheetData>
    <row r="1" ht="30.0" customHeight="1">
      <c r="A1" s="15" t="s">
        <v>33</v>
      </c>
      <c r="B1" s="2"/>
      <c r="C1" s="2"/>
      <c r="D1" s="2"/>
      <c r="E1" s="2"/>
      <c r="F1" s="2"/>
      <c r="G1" s="2"/>
      <c r="H1" s="3"/>
    </row>
    <row r="3" ht="27.75" customHeight="1">
      <c r="A3" s="21" t="s">
        <v>20</v>
      </c>
      <c r="B3" s="21" t="s">
        <v>34</v>
      </c>
      <c r="C3" s="21" t="s">
        <v>35</v>
      </c>
      <c r="D3" s="21" t="s">
        <v>36</v>
      </c>
      <c r="E3" s="21" t="s">
        <v>37</v>
      </c>
      <c r="F3" s="21" t="s">
        <v>38</v>
      </c>
      <c r="G3" s="21" t="s">
        <v>16</v>
      </c>
      <c r="H3" s="21" t="s">
        <v>39</v>
      </c>
    </row>
    <row r="4" ht="24.0" customHeight="1">
      <c r="A4" s="27">
        <f>LIBERACION_HOY!A4</f>
        <v>46052</v>
      </c>
      <c r="B4" s="28">
        <v>180.0</v>
      </c>
      <c r="C4" s="29" t="s">
        <v>27</v>
      </c>
      <c r="D4" s="32" t="s">
        <v>40</v>
      </c>
      <c r="E4" s="34" t="s">
        <v>41</v>
      </c>
      <c r="F4" s="28">
        <f>LIBERACION_HOY!B4</f>
        <v>180</v>
      </c>
      <c r="G4" s="29" t="str">
        <f>IF(B4="","",IF(B4&lt;=F4,"OK","EXCEDE"))</f>
        <v>OK</v>
      </c>
      <c r="H4" s="29" t="str">
        <f>IF(G4="","",IF(G4="OK","Acción válida.","Baja el monto."))</f>
        <v>Acción válida.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H1"/>
  </mergeCells>
  <conditionalFormatting sqref="C4">
    <cfRule type="cellIs" dxfId="1" priority="1" operator="equal">
      <formula>""</formula>
    </cfRule>
  </conditionalFormatting>
  <conditionalFormatting sqref="D4">
    <cfRule type="cellIs" dxfId="1" priority="2" operator="equal">
      <formula>""</formula>
    </cfRule>
  </conditionalFormatting>
  <conditionalFormatting sqref="G4">
    <cfRule type="cellIs" dxfId="0" priority="3" operator="equal">
      <formula>"OK"</formula>
    </cfRule>
  </conditionalFormatting>
  <conditionalFormatting sqref="G4">
    <cfRule type="cellIs" dxfId="1" priority="4" operator="equal">
      <formula>"EXCEDE"</formula>
    </cfRule>
  </conditionalFormatting>
  <printOptions/>
  <pageMargins bottom="1.0" footer="0.0" header="0.0" left="0.75" right="0.75" top="1.0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3.0" topLeftCell="A4" activePane="bottomLeft" state="frozen"/>
      <selection activeCell="B5" sqref="B5" pane="bottomLeft"/>
    </sheetView>
  </sheetViews>
  <sheetFormatPr customHeight="1" defaultColWidth="14.43" defaultRowHeight="15.0"/>
  <cols>
    <col customWidth="1" min="1" max="1" width="12.0"/>
    <col customWidth="1" min="2" max="2" width="11.0"/>
    <col customWidth="1" min="3" max="3" width="14.0"/>
    <col customWidth="1" min="4" max="4" width="12.0"/>
    <col customWidth="1" min="5" max="5" width="11.0"/>
    <col customWidth="1" min="6" max="6" width="15.0"/>
    <col customWidth="1" min="7" max="7" width="16.0"/>
    <col customWidth="1" min="8" max="9" width="12.0"/>
    <col customWidth="1" min="10" max="10" width="22.0"/>
    <col customWidth="1" min="11" max="26" width="8.71"/>
  </cols>
  <sheetData>
    <row r="1" ht="30.0" customHeight="1">
      <c r="A1" s="15" t="s">
        <v>42</v>
      </c>
      <c r="B1" s="2"/>
      <c r="C1" s="2"/>
      <c r="D1" s="2"/>
      <c r="E1" s="2"/>
      <c r="F1" s="2"/>
      <c r="G1" s="2"/>
      <c r="H1" s="2"/>
      <c r="I1" s="2"/>
      <c r="J1" s="3"/>
    </row>
    <row r="3" ht="27.75" customHeight="1">
      <c r="A3" s="21" t="s">
        <v>43</v>
      </c>
      <c r="B3" s="21" t="s">
        <v>44</v>
      </c>
      <c r="C3" s="21" t="s">
        <v>45</v>
      </c>
      <c r="D3" s="21" t="s">
        <v>46</v>
      </c>
      <c r="E3" s="21" t="s">
        <v>47</v>
      </c>
      <c r="F3" s="21" t="s">
        <v>48</v>
      </c>
      <c r="G3" s="21" t="s">
        <v>49</v>
      </c>
      <c r="H3" s="21" t="s">
        <v>50</v>
      </c>
      <c r="I3" s="21" t="s">
        <v>51</v>
      </c>
      <c r="J3" s="21" t="s">
        <v>39</v>
      </c>
    </row>
    <row r="4" ht="24.0" customHeight="1">
      <c r="A4" s="27">
        <f>ACCION_HOY!A4</f>
        <v>46052</v>
      </c>
      <c r="B4" s="34" t="str">
        <f>ACCION_HOY!E4</f>
        <v>10:30</v>
      </c>
      <c r="C4" s="28">
        <f>ACCION_HOY!B4</f>
        <v>180</v>
      </c>
      <c r="D4" s="27">
        <v>46052.0</v>
      </c>
      <c r="E4" s="34" t="s">
        <v>52</v>
      </c>
      <c r="F4" s="28">
        <v>420.0</v>
      </c>
      <c r="G4" s="29">
        <f>IF(OR(C4="",F4=""),"",(D4+E4)-(A4+B4))*24</f>
        <v>7.833333333</v>
      </c>
      <c r="H4" s="28">
        <f>IF(OR(C4="",F4=""),"",F4-C4)</f>
        <v>240</v>
      </c>
      <c r="I4" s="29" t="str">
        <f>IF(OR(C4="",F4=""),"",IF(AND(G4&lt;=72,F4&gt;=C4),"SE REPITE","SE ELIMINA"))</f>
        <v>SE REPITE</v>
      </c>
      <c r="J4" s="29" t="str">
        <f>IF(I4="","",IF(I4="SE REPITE","Buena activación.","No repitas esta acción."))</f>
        <v>Buena activación.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J1"/>
  </mergeCells>
  <conditionalFormatting sqref="I4">
    <cfRule type="cellIs" dxfId="0" priority="1" operator="equal">
      <formula>"SE REPITE"</formula>
    </cfRule>
  </conditionalFormatting>
  <conditionalFormatting sqref="I4">
    <cfRule type="cellIs" dxfId="1" priority="2" operator="equal">
      <formula>"SE ELIMINA"</formula>
    </cfRule>
  </conditionalFormatting>
  <conditionalFormatting sqref="G4">
    <cfRule type="cellIs" dxfId="1" priority="3" operator="greaterThan">
      <formula>72</formula>
    </cfRule>
  </conditionalFormatting>
  <printOptions/>
  <pageMargins bottom="1.0" footer="0.0" header="0.0" left="0.75" right="0.75" top="1.0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3.0" topLeftCell="A4" activePane="bottomLeft" state="frozen"/>
      <selection activeCell="B5" sqref="B5" pane="bottomLeft"/>
    </sheetView>
  </sheetViews>
  <sheetFormatPr customHeight="1" defaultColWidth="14.43" defaultRowHeight="15.0"/>
  <cols>
    <col customWidth="1" min="1" max="5" width="12.0"/>
    <col customWidth="1" min="6" max="6" width="34.0"/>
    <col customWidth="1" min="7" max="7" width="36.0"/>
    <col customWidth="1" min="8" max="8" width="12.0"/>
    <col customWidth="1" min="9" max="9" width="10.0"/>
    <col customWidth="1" min="10" max="11" width="12.0"/>
    <col customWidth="1" min="12" max="26" width="8.71"/>
  </cols>
  <sheetData>
    <row r="1" ht="30.0" customHeight="1">
      <c r="A1" s="15" t="s">
        <v>53</v>
      </c>
      <c r="B1" s="2"/>
      <c r="C1" s="2"/>
      <c r="D1" s="2"/>
      <c r="E1" s="2"/>
      <c r="F1" s="2"/>
      <c r="G1" s="2"/>
      <c r="H1" s="2"/>
      <c r="I1" s="2"/>
      <c r="J1" s="2"/>
      <c r="K1" s="3"/>
    </row>
    <row r="3" ht="27.75" customHeight="1">
      <c r="A3" s="21" t="s">
        <v>10</v>
      </c>
      <c r="B3" s="21" t="s">
        <v>54</v>
      </c>
      <c r="C3" s="21" t="s">
        <v>55</v>
      </c>
      <c r="D3" s="21" t="s">
        <v>56</v>
      </c>
      <c r="E3" s="21" t="s">
        <v>57</v>
      </c>
      <c r="F3" s="21" t="s">
        <v>58</v>
      </c>
      <c r="G3" s="21" t="s">
        <v>59</v>
      </c>
      <c r="H3" s="21" t="s">
        <v>60</v>
      </c>
      <c r="I3" s="21" t="s">
        <v>61</v>
      </c>
      <c r="J3" s="21" t="s">
        <v>50</v>
      </c>
      <c r="K3" s="21" t="s">
        <v>51</v>
      </c>
    </row>
    <row r="4" ht="24.0" customHeight="1">
      <c r="A4" s="27">
        <f>LIBERACION_HOY!F4</f>
        <v>46051</v>
      </c>
      <c r="B4" s="29">
        <f t="array" ref="B4">IFERROR(INDEX(CIERRE_DIARIO_AYER!$B$6:$B$19,MATCH(A4,CIERRE_DIARIO_AYER!$A$6:$A$19,0)),"")</f>
        <v>1800</v>
      </c>
      <c r="C4" s="29">
        <f t="array" ref="C4">IFERROR(INDEX(CIERRE_DIARIO_AYER!$D$6:$D$19,MATCH(A4,CIERRE_DIARIO_AYER!$A$6:$A$19,0)),"")</f>
        <v>360</v>
      </c>
      <c r="D4" s="28">
        <f>LIBERACION_HOY!B4</f>
        <v>180</v>
      </c>
      <c r="E4" s="28">
        <f>ACCION_HOY!B4</f>
        <v>180</v>
      </c>
      <c r="F4" s="29" t="str">
        <f>ACCION_HOY!C4</f>
        <v>Reposición acelerada (comprar lo que ya rota)</v>
      </c>
      <c r="G4" s="29" t="str">
        <f>ACCION_HOY!D4</f>
        <v>Compré 6 piezas del producto que más rota (reposición express)</v>
      </c>
      <c r="H4" s="28">
        <f>RETORNO_72H!F4</f>
        <v>420</v>
      </c>
      <c r="I4" s="29">
        <f>RETORNO_72H!G4</f>
        <v>7.833333333</v>
      </c>
      <c r="J4" s="28">
        <f>RETORNO_72H!H4</f>
        <v>240</v>
      </c>
      <c r="K4" s="29" t="str">
        <f>RETORNO_72H!I4</f>
        <v>SE REPITE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K1"/>
  </mergeCells>
  <printOptions/>
  <pageMargins bottom="1.0" footer="0.0" header="0.0" left="0.75" right="0.75" top="1.0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2.0" topLeftCell="A3" activePane="bottomLeft" state="frozen"/>
      <selection activeCell="B4" sqref="B4" pane="bottomLeft"/>
    </sheetView>
  </sheetViews>
  <sheetFormatPr customHeight="1" defaultColWidth="14.43" defaultRowHeight="15.0"/>
  <cols>
    <col customWidth="1" min="1" max="1" width="22.0"/>
    <col customWidth="1" min="2" max="3" width="18.0"/>
    <col customWidth="1" min="4" max="4" width="2.0"/>
    <col customWidth="1" min="5" max="5" width="22.0"/>
    <col customWidth="1" min="6" max="7" width="18.0"/>
    <col customWidth="1" min="8" max="26" width="8.71"/>
  </cols>
  <sheetData>
    <row r="1" ht="30.0" customHeight="1">
      <c r="A1" s="15" t="s">
        <v>62</v>
      </c>
      <c r="B1" s="2"/>
      <c r="C1" s="2"/>
      <c r="D1" s="2"/>
      <c r="E1" s="2"/>
      <c r="F1" s="2"/>
      <c r="G1" s="3"/>
    </row>
    <row r="3" ht="21.75" customHeight="1">
      <c r="A3" s="35" t="s">
        <v>63</v>
      </c>
      <c r="B3" s="36"/>
      <c r="C3" s="37"/>
      <c r="E3" s="38" t="s">
        <v>64</v>
      </c>
      <c r="F3" s="36"/>
      <c r="G3" s="37"/>
    </row>
    <row r="4" ht="25.5" customHeight="1">
      <c r="A4" s="39">
        <f>LIBERACION_HOY!B4</f>
        <v>180</v>
      </c>
      <c r="B4" s="40"/>
      <c r="C4" s="41"/>
      <c r="E4" s="39">
        <f>ACCION_HOY!B4</f>
        <v>180</v>
      </c>
      <c r="F4" s="40"/>
      <c r="G4" s="41"/>
    </row>
    <row r="5" ht="25.5" customHeight="1">
      <c r="A5" s="42"/>
      <c r="B5" s="43"/>
      <c r="C5" s="44"/>
      <c r="E5" s="42"/>
      <c r="F5" s="43"/>
      <c r="G5" s="44"/>
    </row>
    <row r="7" ht="21.75" customHeight="1">
      <c r="A7" s="45" t="s">
        <v>65</v>
      </c>
      <c r="B7" s="36"/>
      <c r="C7" s="37"/>
      <c r="E7" s="46" t="s">
        <v>51</v>
      </c>
      <c r="F7" s="36"/>
      <c r="G7" s="37"/>
    </row>
    <row r="8" ht="25.5" customHeight="1">
      <c r="A8" s="39">
        <f>RETORNO_72H!F4</f>
        <v>420</v>
      </c>
      <c r="B8" s="40"/>
      <c r="C8" s="41"/>
      <c r="E8" s="47" t="str">
        <f>RETORNO_72H!I4</f>
        <v>SE REPITE</v>
      </c>
      <c r="F8" s="40"/>
      <c r="G8" s="41"/>
    </row>
    <row r="9" ht="25.5" customHeight="1">
      <c r="A9" s="42"/>
      <c r="B9" s="43"/>
      <c r="C9" s="44"/>
      <c r="E9" s="42"/>
      <c r="F9" s="43"/>
      <c r="G9" s="44"/>
    </row>
    <row r="11" ht="24.0" customHeight="1">
      <c r="A11" s="13" t="s">
        <v>66</v>
      </c>
      <c r="B11" s="48" t="str">
        <f>IF(RETORNO_72H!I4="SE REPITE","Tu dinero trabajó. Repite la acción.","Hoy estás aprendiendo: ajusta o protege.")</f>
        <v>Tu dinero trabajó. Repite la acción.</v>
      </c>
      <c r="C11" s="5"/>
      <c r="D11" s="5"/>
      <c r="E11" s="5"/>
      <c r="F11" s="5"/>
      <c r="G11" s="6"/>
    </row>
    <row r="12" ht="24.0" customHeight="1">
      <c r="B12" s="7"/>
      <c r="C12" s="8"/>
      <c r="D12" s="8"/>
      <c r="E12" s="8"/>
      <c r="F12" s="8"/>
      <c r="G12" s="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0">
    <mergeCell ref="E7:G7"/>
    <mergeCell ref="E8:G9"/>
    <mergeCell ref="A1:G1"/>
    <mergeCell ref="A3:C3"/>
    <mergeCell ref="E3:G3"/>
    <mergeCell ref="A4:C5"/>
    <mergeCell ref="E4:G5"/>
    <mergeCell ref="A7:C7"/>
    <mergeCell ref="A8:C9"/>
    <mergeCell ref="B11:G12"/>
  </mergeCells>
  <printOptions/>
  <pageMargins bottom="1.0" footer="0.0" header="0.0" left="0.75" right="0.75" top="1.0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2026-01-31T03:16:52Z</dcterms:created>
  <dc:creator>openpyxl</dc:creator>
</cp:coreProperties>
</file>